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0" yWindow="360" windowWidth="20730" windowHeight="11760" activeTab="1"/>
  </bookViews>
  <sheets>
    <sheet name="Лист1" sheetId="1" r:id="rId1"/>
    <sheet name="Лист2" sheetId="2" r:id="rId2"/>
  </sheets>
  <definedNames>
    <definedName name="_xlnm.Print_Area" localSheetId="0">Лист1!$A$1:$AG$132</definedName>
  </definedNames>
  <calcPr calcId="145621"/>
</workbook>
</file>

<file path=xl/calcChain.xml><?xml version="1.0" encoding="utf-8"?>
<calcChain xmlns="http://schemas.openxmlformats.org/spreadsheetml/2006/main">
  <c r="V339" i="2" l="1"/>
  <c r="V341" i="2" s="1"/>
  <c r="R339" i="2"/>
  <c r="R341" i="2" s="1"/>
  <c r="N339" i="2"/>
  <c r="N341" i="2" s="1"/>
  <c r="Y338" i="2"/>
  <c r="Y339" i="2" s="1"/>
  <c r="Y341" i="2" s="1"/>
  <c r="X338" i="2"/>
  <c r="X339" i="2" s="1"/>
  <c r="X341" i="2" s="1"/>
  <c r="W338" i="2"/>
  <c r="W339" i="2" s="1"/>
  <c r="W341" i="2" s="1"/>
  <c r="V338" i="2"/>
  <c r="U338" i="2"/>
  <c r="U339" i="2" s="1"/>
  <c r="U341" i="2" s="1"/>
  <c r="T338" i="2"/>
  <c r="T339" i="2" s="1"/>
  <c r="T341" i="2" s="1"/>
  <c r="S338" i="2"/>
  <c r="S339" i="2" s="1"/>
  <c r="S341" i="2" s="1"/>
  <c r="R338" i="2"/>
  <c r="Q338" i="2"/>
  <c r="Q339" i="2" s="1"/>
  <c r="Q341" i="2" s="1"/>
  <c r="P338" i="2"/>
  <c r="P339" i="2" s="1"/>
  <c r="P341" i="2" s="1"/>
  <c r="O338" i="2"/>
  <c r="O339" i="2" s="1"/>
  <c r="O341" i="2" s="1"/>
  <c r="N338" i="2"/>
  <c r="M338" i="2"/>
  <c r="M339" i="2" s="1"/>
  <c r="M341" i="2" s="1"/>
  <c r="V322" i="2"/>
  <c r="V324" i="2" s="1"/>
  <c r="R322" i="2"/>
  <c r="R324" i="2" s="1"/>
  <c r="N322" i="2"/>
  <c r="N324" i="2" s="1"/>
  <c r="Y321" i="2"/>
  <c r="Y322" i="2" s="1"/>
  <c r="Y324" i="2" s="1"/>
  <c r="X321" i="2"/>
  <c r="X322" i="2" s="1"/>
  <c r="X324" i="2" s="1"/>
  <c r="W321" i="2"/>
  <c r="W322" i="2" s="1"/>
  <c r="W324" i="2" s="1"/>
  <c r="V321" i="2"/>
  <c r="U321" i="2"/>
  <c r="U322" i="2" s="1"/>
  <c r="U324" i="2" s="1"/>
  <c r="T321" i="2"/>
  <c r="T322" i="2" s="1"/>
  <c r="T324" i="2" s="1"/>
  <c r="S321" i="2"/>
  <c r="S322" i="2" s="1"/>
  <c r="S324" i="2" s="1"/>
  <c r="R321" i="2"/>
  <c r="Q321" i="2"/>
  <c r="Q322" i="2" s="1"/>
  <c r="Q324" i="2" s="1"/>
  <c r="P321" i="2"/>
  <c r="P322" i="2" s="1"/>
  <c r="P324" i="2" s="1"/>
  <c r="O321" i="2"/>
  <c r="O322" i="2" s="1"/>
  <c r="O324" i="2" s="1"/>
  <c r="N321" i="2"/>
  <c r="M321" i="2"/>
  <c r="M322" i="2" s="1"/>
  <c r="M324" i="2" s="1"/>
  <c r="X303" i="2"/>
  <c r="X304" i="2" s="1"/>
  <c r="X306" i="2" s="1"/>
  <c r="W303" i="2"/>
  <c r="W304" i="2" s="1"/>
  <c r="W306" i="2" s="1"/>
  <c r="V303" i="2"/>
  <c r="V304" i="2" s="1"/>
  <c r="V306" i="2" s="1"/>
  <c r="U303" i="2"/>
  <c r="U304" i="2" s="1"/>
  <c r="U306" i="2" s="1"/>
  <c r="T303" i="2"/>
  <c r="T304" i="2" s="1"/>
  <c r="T306" i="2" s="1"/>
  <c r="S303" i="2"/>
  <c r="S304" i="2" s="1"/>
  <c r="S306" i="2" s="1"/>
  <c r="R303" i="2"/>
  <c r="R304" i="2" s="1"/>
  <c r="R306" i="2" s="1"/>
  <c r="Q303" i="2"/>
  <c r="Q304" i="2" s="1"/>
  <c r="Q306" i="2" s="1"/>
  <c r="P303" i="2"/>
  <c r="P304" i="2" s="1"/>
  <c r="P306" i="2" s="1"/>
  <c r="O303" i="2"/>
  <c r="O304" i="2" s="1"/>
  <c r="O306" i="2" s="1"/>
  <c r="N303" i="2"/>
  <c r="N304" i="2" s="1"/>
  <c r="N306" i="2" s="1"/>
  <c r="M303" i="2"/>
  <c r="M304" i="2" s="1"/>
  <c r="M306" i="2" s="1"/>
  <c r="X288" i="2"/>
  <c r="X290" i="2" s="1"/>
  <c r="T288" i="2"/>
  <c r="T290" i="2" s="1"/>
  <c r="P288" i="2"/>
  <c r="P290" i="2" s="1"/>
  <c r="Y287" i="2"/>
  <c r="Y288" i="2" s="1"/>
  <c r="Y290" i="2" s="1"/>
  <c r="X287" i="2"/>
  <c r="W287" i="2"/>
  <c r="W288" i="2" s="1"/>
  <c r="W290" i="2" s="1"/>
  <c r="V287" i="2"/>
  <c r="V288" i="2" s="1"/>
  <c r="V290" i="2" s="1"/>
  <c r="U287" i="2"/>
  <c r="U288" i="2" s="1"/>
  <c r="U290" i="2" s="1"/>
  <c r="T287" i="2"/>
  <c r="S287" i="2"/>
  <c r="S288" i="2" s="1"/>
  <c r="S290" i="2" s="1"/>
  <c r="R287" i="2"/>
  <c r="R288" i="2" s="1"/>
  <c r="R290" i="2" s="1"/>
  <c r="Q287" i="2"/>
  <c r="Q288" i="2" s="1"/>
  <c r="Q290" i="2" s="1"/>
  <c r="P287" i="2"/>
  <c r="O287" i="2"/>
  <c r="O288" i="2" s="1"/>
  <c r="O290" i="2" s="1"/>
  <c r="N287" i="2"/>
  <c r="N288" i="2" s="1"/>
  <c r="N290" i="2" s="1"/>
  <c r="M287" i="2"/>
  <c r="M288" i="2" s="1"/>
  <c r="M290" i="2" s="1"/>
  <c r="R270" i="2"/>
  <c r="R272" i="2" s="1"/>
  <c r="N270" i="2"/>
  <c r="N272" i="2" s="1"/>
  <c r="U269" i="2"/>
  <c r="U270" i="2" s="1"/>
  <c r="U272" i="2" s="1"/>
  <c r="T269" i="2"/>
  <c r="T270" i="2" s="1"/>
  <c r="T272" i="2" s="1"/>
  <c r="S269" i="2"/>
  <c r="S270" i="2" s="1"/>
  <c r="S272" i="2" s="1"/>
  <c r="R269" i="2"/>
  <c r="Q269" i="2"/>
  <c r="Q270" i="2" s="1"/>
  <c r="Q272" i="2" s="1"/>
  <c r="P269" i="2"/>
  <c r="P270" i="2" s="1"/>
  <c r="P272" i="2" s="1"/>
  <c r="O269" i="2"/>
  <c r="O270" i="2" s="1"/>
  <c r="O272" i="2" s="1"/>
  <c r="N269" i="2"/>
  <c r="M269" i="2"/>
  <c r="M270" i="2" s="1"/>
  <c r="M272" i="2" s="1"/>
  <c r="V272" i="2" s="1"/>
  <c r="V274" i="2" s="1"/>
  <c r="X253" i="2"/>
  <c r="X254" i="2" s="1"/>
  <c r="X256" i="2" s="1"/>
  <c r="W253" i="2"/>
  <c r="W254" i="2" s="1"/>
  <c r="W256" i="2" s="1"/>
  <c r="V253" i="2"/>
  <c r="V254" i="2" s="1"/>
  <c r="V256" i="2" s="1"/>
  <c r="U253" i="2"/>
  <c r="U254" i="2" s="1"/>
  <c r="U256" i="2" s="1"/>
  <c r="T253" i="2"/>
  <c r="T254" i="2" s="1"/>
  <c r="T256" i="2" s="1"/>
  <c r="S253" i="2"/>
  <c r="S254" i="2" s="1"/>
  <c r="S256" i="2" s="1"/>
  <c r="R253" i="2"/>
  <c r="R254" i="2" s="1"/>
  <c r="R256" i="2" s="1"/>
  <c r="Q253" i="2"/>
  <c r="Q254" i="2" s="1"/>
  <c r="Q256" i="2" s="1"/>
  <c r="P253" i="2"/>
  <c r="P254" i="2" s="1"/>
  <c r="P256" i="2" s="1"/>
  <c r="O253" i="2"/>
  <c r="O254" i="2" s="1"/>
  <c r="O256" i="2" s="1"/>
  <c r="N253" i="2"/>
  <c r="N254" i="2" s="1"/>
  <c r="N256" i="2" s="1"/>
  <c r="M253" i="2"/>
  <c r="M254" i="2" s="1"/>
  <c r="M256" i="2" s="1"/>
  <c r="Y256" i="2" s="1"/>
  <c r="Y257" i="2" s="1"/>
  <c r="N237" i="2"/>
  <c r="N239" i="2" s="1"/>
  <c r="O237" i="2"/>
  <c r="P237" i="2"/>
  <c r="Q237" i="2"/>
  <c r="R237" i="2"/>
  <c r="S237" i="2"/>
  <c r="T237" i="2"/>
  <c r="U237" i="2"/>
  <c r="V237" i="2"/>
  <c r="W237" i="2"/>
  <c r="X237" i="2"/>
  <c r="Y237" i="2"/>
  <c r="M237" i="2"/>
  <c r="V239" i="2"/>
  <c r="R239" i="2"/>
  <c r="Y236" i="2"/>
  <c r="Y239" i="2" s="1"/>
  <c r="X236" i="2"/>
  <c r="W236" i="2"/>
  <c r="W239" i="2" s="1"/>
  <c r="V236" i="2"/>
  <c r="U236" i="2"/>
  <c r="U239" i="2" s="1"/>
  <c r="T236" i="2"/>
  <c r="S236" i="2"/>
  <c r="S239" i="2" s="1"/>
  <c r="R236" i="2"/>
  <c r="Q236" i="2"/>
  <c r="Q239" i="2" s="1"/>
  <c r="P236" i="2"/>
  <c r="O236" i="2"/>
  <c r="O239" i="2" s="1"/>
  <c r="N236" i="2"/>
  <c r="M236" i="2"/>
  <c r="M239" i="2" s="1"/>
  <c r="Q222" i="2"/>
  <c r="P222" i="2"/>
  <c r="W220" i="2"/>
  <c r="W222" i="2" s="1"/>
  <c r="U220" i="2"/>
  <c r="U222" i="2" s="1"/>
  <c r="T220" i="2"/>
  <c r="T222" i="2" s="1"/>
  <c r="S220" i="2"/>
  <c r="S222" i="2" s="1"/>
  <c r="Q220" i="2"/>
  <c r="P220" i="2"/>
  <c r="O220" i="2"/>
  <c r="O222" i="2" s="1"/>
  <c r="M220" i="2"/>
  <c r="M222" i="2" s="1"/>
  <c r="W219" i="2"/>
  <c r="V219" i="2"/>
  <c r="V220" i="2" s="1"/>
  <c r="V222" i="2" s="1"/>
  <c r="U219" i="2"/>
  <c r="T219" i="2"/>
  <c r="S219" i="2"/>
  <c r="R219" i="2"/>
  <c r="R220" i="2" s="1"/>
  <c r="R222" i="2" s="1"/>
  <c r="Q219" i="2"/>
  <c r="P219" i="2"/>
  <c r="O219" i="2"/>
  <c r="N219" i="2"/>
  <c r="N220" i="2" s="1"/>
  <c r="N222" i="2" s="1"/>
  <c r="M219" i="2"/>
  <c r="P204" i="2"/>
  <c r="T204" i="2"/>
  <c r="X204" i="2"/>
  <c r="O186" i="2"/>
  <c r="O188" i="2" s="1"/>
  <c r="T186" i="2"/>
  <c r="X186" i="2"/>
  <c r="X203" i="2"/>
  <c r="W203" i="2"/>
  <c r="V203" i="2"/>
  <c r="U203" i="2"/>
  <c r="T203" i="2"/>
  <c r="S203" i="2"/>
  <c r="R203" i="2"/>
  <c r="Q203" i="2"/>
  <c r="P203" i="2"/>
  <c r="O203" i="2"/>
  <c r="O204" i="2" s="1"/>
  <c r="N203" i="2"/>
  <c r="M203" i="2"/>
  <c r="M204" i="2" s="1"/>
  <c r="Y185" i="2"/>
  <c r="X185" i="2"/>
  <c r="W185" i="2"/>
  <c r="W186" i="2" s="1"/>
  <c r="W188" i="2" s="1"/>
  <c r="V185" i="2"/>
  <c r="V186" i="2" s="1"/>
  <c r="U185" i="2"/>
  <c r="T185" i="2"/>
  <c r="S185" i="2"/>
  <c r="S186" i="2" s="1"/>
  <c r="S188" i="2" s="1"/>
  <c r="R185" i="2"/>
  <c r="R186" i="2" s="1"/>
  <c r="Q185" i="2"/>
  <c r="P185" i="2"/>
  <c r="P186" i="2" s="1"/>
  <c r="O185" i="2"/>
  <c r="N185" i="2"/>
  <c r="N186" i="2" s="1"/>
  <c r="M185" i="2"/>
  <c r="M186" i="2" s="1"/>
  <c r="Z169" i="2"/>
  <c r="Z170" i="2" s="1"/>
  <c r="Z172" i="2" s="1"/>
  <c r="Y169" i="2"/>
  <c r="X169" i="2"/>
  <c r="X170" i="2" s="1"/>
  <c r="W169" i="2"/>
  <c r="V169" i="2"/>
  <c r="V170" i="2" s="1"/>
  <c r="U169" i="2"/>
  <c r="T169" i="2"/>
  <c r="T170" i="2" s="1"/>
  <c r="S169" i="2"/>
  <c r="R169" i="2"/>
  <c r="R170" i="2" s="1"/>
  <c r="Q169" i="2"/>
  <c r="P169" i="2"/>
  <c r="P170" i="2" s="1"/>
  <c r="O169" i="2"/>
  <c r="N169" i="2"/>
  <c r="N170" i="2" s="1"/>
  <c r="M169" i="2"/>
  <c r="M170" i="2" s="1"/>
  <c r="W153" i="2"/>
  <c r="W154" i="2" s="1"/>
  <c r="V153" i="2"/>
  <c r="V154" i="2" s="1"/>
  <c r="U153" i="2"/>
  <c r="U154" i="2" s="1"/>
  <c r="U156" i="2" s="1"/>
  <c r="T153" i="2"/>
  <c r="T154" i="2" s="1"/>
  <c r="S153" i="2"/>
  <c r="S154" i="2" s="1"/>
  <c r="R153" i="2"/>
  <c r="R154" i="2" s="1"/>
  <c r="Q153" i="2"/>
  <c r="Q154" i="2" s="1"/>
  <c r="Q156" i="2" s="1"/>
  <c r="P153" i="2"/>
  <c r="P154" i="2" s="1"/>
  <c r="O153" i="2"/>
  <c r="O154" i="2" s="1"/>
  <c r="N153" i="2"/>
  <c r="N154" i="2" s="1"/>
  <c r="M153" i="2"/>
  <c r="M154" i="2" s="1"/>
  <c r="M156" i="2" s="1"/>
  <c r="Y29" i="2"/>
  <c r="Y30" i="2" s="1"/>
  <c r="Y32" i="2" s="1"/>
  <c r="X29" i="2"/>
  <c r="X30" i="2" s="1"/>
  <c r="X32" i="2" s="1"/>
  <c r="W29" i="2"/>
  <c r="W30" i="2" s="1"/>
  <c r="W32" i="2" s="1"/>
  <c r="V29" i="2"/>
  <c r="V30" i="2" s="1"/>
  <c r="V32" i="2" s="1"/>
  <c r="U29" i="2"/>
  <c r="U30" i="2" s="1"/>
  <c r="U32" i="2" s="1"/>
  <c r="T29" i="2"/>
  <c r="T30" i="2" s="1"/>
  <c r="T32" i="2" s="1"/>
  <c r="S29" i="2"/>
  <c r="S30" i="2" s="1"/>
  <c r="S32" i="2" s="1"/>
  <c r="R29" i="2"/>
  <c r="R30" i="2" s="1"/>
  <c r="R32" i="2" s="1"/>
  <c r="Q29" i="2"/>
  <c r="Q30" i="2" s="1"/>
  <c r="Q32" i="2" s="1"/>
  <c r="P29" i="2"/>
  <c r="P30" i="2" s="1"/>
  <c r="P32" i="2" s="1"/>
  <c r="O29" i="2"/>
  <c r="O30" i="2" s="1"/>
  <c r="O32" i="2" s="1"/>
  <c r="N29" i="2"/>
  <c r="N30" i="2" s="1"/>
  <c r="N32" i="2" s="1"/>
  <c r="M29" i="2"/>
  <c r="M30" i="2" s="1"/>
  <c r="M32" i="2" s="1"/>
  <c r="W12" i="2"/>
  <c r="W13" i="2" s="1"/>
  <c r="W15" i="2" s="1"/>
  <c r="V12" i="2"/>
  <c r="V13" i="2" s="1"/>
  <c r="V15" i="2" s="1"/>
  <c r="U12" i="2"/>
  <c r="U13" i="2" s="1"/>
  <c r="U15" i="2" s="1"/>
  <c r="T12" i="2"/>
  <c r="T13" i="2" s="1"/>
  <c r="T15" i="2" s="1"/>
  <c r="S12" i="2"/>
  <c r="S13" i="2" s="1"/>
  <c r="S15" i="2" s="1"/>
  <c r="R12" i="2"/>
  <c r="R13" i="2" s="1"/>
  <c r="R15" i="2" s="1"/>
  <c r="Q12" i="2"/>
  <c r="Q13" i="2" s="1"/>
  <c r="Q15" i="2" s="1"/>
  <c r="P12" i="2"/>
  <c r="P13" i="2" s="1"/>
  <c r="P15" i="2" s="1"/>
  <c r="O12" i="2"/>
  <c r="O13" i="2" s="1"/>
  <c r="O15" i="2" s="1"/>
  <c r="N12" i="2"/>
  <c r="N13" i="2" s="1"/>
  <c r="N15" i="2" s="1"/>
  <c r="M12" i="2"/>
  <c r="M13" i="2" s="1"/>
  <c r="M15" i="2" s="1"/>
  <c r="Y132" i="2"/>
  <c r="Y133" i="2" s="1"/>
  <c r="X132" i="2"/>
  <c r="X133" i="2" s="1"/>
  <c r="W132" i="2"/>
  <c r="W133" i="2" s="1"/>
  <c r="V132" i="2"/>
  <c r="U132" i="2"/>
  <c r="U133" i="2" s="1"/>
  <c r="T132" i="2"/>
  <c r="T133" i="2" s="1"/>
  <c r="S132" i="2"/>
  <c r="S133" i="2" s="1"/>
  <c r="R132" i="2"/>
  <c r="Q132" i="2"/>
  <c r="Q133" i="2" s="1"/>
  <c r="P132" i="2"/>
  <c r="P133" i="2" s="1"/>
  <c r="O132" i="2"/>
  <c r="O133" i="2" s="1"/>
  <c r="N132" i="2"/>
  <c r="M132" i="2"/>
  <c r="M133" i="2" s="1"/>
  <c r="Y115" i="2"/>
  <c r="Y116" i="2" s="1"/>
  <c r="Y118" i="2" s="1"/>
  <c r="X115" i="2"/>
  <c r="X116" i="2" s="1"/>
  <c r="X118" i="2" s="1"/>
  <c r="W115" i="2"/>
  <c r="W116" i="2" s="1"/>
  <c r="W118" i="2" s="1"/>
  <c r="V115" i="2"/>
  <c r="V116" i="2" s="1"/>
  <c r="V118" i="2" s="1"/>
  <c r="U115" i="2"/>
  <c r="U116" i="2" s="1"/>
  <c r="U118" i="2" s="1"/>
  <c r="T115" i="2"/>
  <c r="T116" i="2" s="1"/>
  <c r="T118" i="2" s="1"/>
  <c r="S115" i="2"/>
  <c r="S116" i="2" s="1"/>
  <c r="S118" i="2" s="1"/>
  <c r="R115" i="2"/>
  <c r="R116" i="2" s="1"/>
  <c r="R118" i="2" s="1"/>
  <c r="Q115" i="2"/>
  <c r="Q116" i="2" s="1"/>
  <c r="Q118" i="2" s="1"/>
  <c r="P115" i="2"/>
  <c r="P116" i="2" s="1"/>
  <c r="P118" i="2" s="1"/>
  <c r="O115" i="2"/>
  <c r="O116" i="2" s="1"/>
  <c r="O118" i="2" s="1"/>
  <c r="N115" i="2"/>
  <c r="N116" i="2" s="1"/>
  <c r="N118" i="2" s="1"/>
  <c r="M115" i="2"/>
  <c r="M116" i="2" s="1"/>
  <c r="M118" i="2" s="1"/>
  <c r="Z341" i="2" l="1"/>
  <c r="Z342" i="2" s="1"/>
  <c r="Y222" i="2"/>
  <c r="Z223" i="2" s="1"/>
  <c r="Z324" i="2"/>
  <c r="Z325" i="2" s="1"/>
  <c r="Z290" i="2"/>
  <c r="Z291" i="2" s="1"/>
  <c r="Z306" i="2"/>
  <c r="Z307" i="2" s="1"/>
  <c r="P239" i="2"/>
  <c r="T239" i="2"/>
  <c r="X239" i="2"/>
  <c r="U204" i="2"/>
  <c r="U206" i="2" s="1"/>
  <c r="Q204" i="2"/>
  <c r="Q206" i="2" s="1"/>
  <c r="U188" i="2"/>
  <c r="Y186" i="2"/>
  <c r="Y188" i="2" s="1"/>
  <c r="U186" i="2"/>
  <c r="Q186" i="2"/>
  <c r="Q188" i="2" s="1"/>
  <c r="W204" i="2"/>
  <c r="W206" i="2" s="1"/>
  <c r="S204" i="2"/>
  <c r="S206" i="2" s="1"/>
  <c r="O206" i="2"/>
  <c r="V204" i="2"/>
  <c r="V206" i="2" s="1"/>
  <c r="R204" i="2"/>
  <c r="R206" i="2" s="1"/>
  <c r="N204" i="2"/>
  <c r="N206" i="2" s="1"/>
  <c r="P206" i="2"/>
  <c r="T206" i="2"/>
  <c r="X206" i="2"/>
  <c r="M206" i="2"/>
  <c r="P188" i="2"/>
  <c r="T188" i="2"/>
  <c r="X188" i="2"/>
  <c r="N188" i="2"/>
  <c r="R188" i="2"/>
  <c r="V188" i="2"/>
  <c r="M188" i="2"/>
  <c r="Y170" i="2"/>
  <c r="Y172" i="2" s="1"/>
  <c r="U170" i="2"/>
  <c r="U172" i="2" s="1"/>
  <c r="Q170" i="2"/>
  <c r="Q172" i="2" s="1"/>
  <c r="N172" i="2"/>
  <c r="R172" i="2"/>
  <c r="V172" i="2"/>
  <c r="W170" i="2"/>
  <c r="W172" i="2" s="1"/>
  <c r="S170" i="2"/>
  <c r="S172" i="2" s="1"/>
  <c r="O170" i="2"/>
  <c r="O172" i="2" s="1"/>
  <c r="P172" i="2"/>
  <c r="T172" i="2"/>
  <c r="X172" i="2"/>
  <c r="M172" i="2"/>
  <c r="Z118" i="2"/>
  <c r="Z119" i="2" s="1"/>
  <c r="P156" i="2"/>
  <c r="T156" i="2"/>
  <c r="N156" i="2"/>
  <c r="R156" i="2"/>
  <c r="V156" i="2"/>
  <c r="O156" i="2"/>
  <c r="S156" i="2"/>
  <c r="W156" i="2"/>
  <c r="Z32" i="2"/>
  <c r="Z33" i="2" s="1"/>
  <c r="Y15" i="2"/>
  <c r="Z16" i="2" s="1"/>
  <c r="U135" i="2"/>
  <c r="Y135" i="2"/>
  <c r="O135" i="2"/>
  <c r="S135" i="2"/>
  <c r="W135" i="2"/>
  <c r="V133" i="2"/>
  <c r="V135" i="2" s="1"/>
  <c r="R133" i="2"/>
  <c r="R135" i="2" s="1"/>
  <c r="N133" i="2"/>
  <c r="N135" i="2" s="1"/>
  <c r="Q135" i="2"/>
  <c r="M135" i="2"/>
  <c r="P135" i="2"/>
  <c r="T135" i="2"/>
  <c r="X135" i="2"/>
  <c r="Z239" i="2" l="1"/>
  <c r="Z240" i="2" s="1"/>
  <c r="AA188" i="2"/>
  <c r="AA189" i="2" s="1"/>
  <c r="Z206" i="2"/>
  <c r="Z207" i="2" s="1"/>
  <c r="AA172" i="2"/>
  <c r="AA173" i="2" s="1"/>
  <c r="Y156" i="2"/>
  <c r="Z157" i="2" s="1"/>
  <c r="Z135" i="2"/>
  <c r="Z136" i="2" s="1"/>
  <c r="X94" i="2" l="1"/>
  <c r="W94" i="2"/>
  <c r="V94" i="2"/>
  <c r="U94" i="2"/>
  <c r="T94" i="2"/>
  <c r="S94" i="2"/>
  <c r="R94" i="2"/>
  <c r="Q94" i="2"/>
  <c r="P94" i="2"/>
  <c r="O94" i="2"/>
  <c r="N94" i="2"/>
  <c r="M94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U60" i="2"/>
  <c r="T60" i="2"/>
  <c r="S60" i="2"/>
  <c r="R60" i="2"/>
  <c r="Q60" i="2"/>
  <c r="P60" i="2"/>
  <c r="O60" i="2"/>
  <c r="N60" i="2"/>
  <c r="M60" i="2"/>
  <c r="X45" i="2"/>
  <c r="X46" i="2" s="1"/>
  <c r="X48" i="2" s="1"/>
  <c r="W45" i="2"/>
  <c r="W46" i="2" s="1"/>
  <c r="W48" i="2" s="1"/>
  <c r="V45" i="2"/>
  <c r="V46" i="2" s="1"/>
  <c r="V48" i="2" s="1"/>
  <c r="U45" i="2"/>
  <c r="U46" i="2" s="1"/>
  <c r="U48" i="2" s="1"/>
  <c r="T45" i="2"/>
  <c r="T46" i="2" s="1"/>
  <c r="T48" i="2" s="1"/>
  <c r="S45" i="2"/>
  <c r="S46" i="2" s="1"/>
  <c r="S48" i="2" s="1"/>
  <c r="R45" i="2"/>
  <c r="R46" i="2" s="1"/>
  <c r="R48" i="2" s="1"/>
  <c r="Q45" i="2"/>
  <c r="Q46" i="2" s="1"/>
  <c r="Q48" i="2" s="1"/>
  <c r="P45" i="2"/>
  <c r="P46" i="2" s="1"/>
  <c r="P48" i="2" s="1"/>
  <c r="O45" i="2"/>
  <c r="O46" i="2" s="1"/>
  <c r="O48" i="2" s="1"/>
  <c r="N45" i="2"/>
  <c r="N46" i="2" s="1"/>
  <c r="N48" i="2" s="1"/>
  <c r="M45" i="2"/>
  <c r="M46" i="2" s="1"/>
  <c r="M48" i="2" s="1"/>
  <c r="Y82" i="1"/>
  <c r="Y83" i="1" s="1"/>
  <c r="Y85" i="1" s="1"/>
  <c r="S82" i="1"/>
  <c r="S83" i="1" s="1"/>
  <c r="S85" i="1" s="1"/>
  <c r="T82" i="1"/>
  <c r="T83" i="1" s="1"/>
  <c r="T85" i="1" s="1"/>
  <c r="R61" i="2" l="1"/>
  <c r="R63" i="2" s="1"/>
  <c r="Q79" i="2"/>
  <c r="Q81" i="2" s="1"/>
  <c r="Y79" i="2"/>
  <c r="Y81" i="2" s="1"/>
  <c r="S61" i="2"/>
  <c r="S63" i="2" s="1"/>
  <c r="R79" i="2"/>
  <c r="R81" i="2" s="1"/>
  <c r="P61" i="2"/>
  <c r="P63" i="2" s="1"/>
  <c r="T61" i="2"/>
  <c r="T63" i="2" s="1"/>
  <c r="O79" i="2"/>
  <c r="O81" i="2" s="1"/>
  <c r="S79" i="2"/>
  <c r="S81" i="2" s="1"/>
  <c r="W79" i="2"/>
  <c r="W81" i="2" s="1"/>
  <c r="M79" i="2"/>
  <c r="M81" i="2" s="1"/>
  <c r="U79" i="2"/>
  <c r="U81" i="2" s="1"/>
  <c r="O61" i="2"/>
  <c r="O63" i="2" s="1"/>
  <c r="N79" i="2"/>
  <c r="N81" i="2" s="1"/>
  <c r="V79" i="2"/>
  <c r="V81" i="2" s="1"/>
  <c r="M61" i="2"/>
  <c r="M63" i="2" s="1"/>
  <c r="Q61" i="2"/>
  <c r="Q63" i="2" s="1"/>
  <c r="U61" i="2"/>
  <c r="U63" i="2" s="1"/>
  <c r="P79" i="2"/>
  <c r="P81" i="2" s="1"/>
  <c r="T79" i="2"/>
  <c r="T81" i="2" s="1"/>
  <c r="X79" i="2"/>
  <c r="X81" i="2" s="1"/>
  <c r="N61" i="2"/>
  <c r="N63" i="2" s="1"/>
  <c r="Y48" i="2"/>
  <c r="Y49" i="2" s="1"/>
  <c r="P95" i="2"/>
  <c r="P97" i="2" s="1"/>
  <c r="M95" i="2"/>
  <c r="M97" i="2" s="1"/>
  <c r="Q95" i="2"/>
  <c r="Q97" i="2" s="1"/>
  <c r="N95" i="2"/>
  <c r="N97" i="2" s="1"/>
  <c r="R95" i="2"/>
  <c r="R97" i="2" s="1"/>
  <c r="V95" i="2"/>
  <c r="V97" i="2" s="1"/>
  <c r="O95" i="2"/>
  <c r="O97" i="2" s="1"/>
  <c r="S95" i="2"/>
  <c r="S97" i="2" s="1"/>
  <c r="W95" i="2"/>
  <c r="W97" i="2" s="1"/>
  <c r="T95" i="2"/>
  <c r="T97" i="2" s="1"/>
  <c r="X95" i="2"/>
  <c r="X97" i="2" s="1"/>
  <c r="U95" i="2"/>
  <c r="U97" i="2" s="1"/>
  <c r="V63" i="2" l="1"/>
  <c r="V65" i="2" s="1"/>
  <c r="Z81" i="2"/>
  <c r="Z82" i="2" s="1"/>
  <c r="Z97" i="2"/>
  <c r="Z98" i="2" s="1"/>
  <c r="A36" i="1" l="1"/>
  <c r="Y27" i="1" l="1"/>
  <c r="Y28" i="1" s="1"/>
  <c r="Y30" i="1" s="1"/>
  <c r="Y12" i="1" l="1"/>
  <c r="Y13" i="1" s="1"/>
  <c r="Y15" i="1" s="1"/>
  <c r="X100" i="1" l="1"/>
  <c r="X101" i="1" s="1"/>
  <c r="X103" i="1" s="1"/>
  <c r="N100" i="1"/>
  <c r="N101" i="1" s="1"/>
  <c r="N103" i="1" s="1"/>
  <c r="W82" i="1"/>
  <c r="W83" i="1" s="1"/>
  <c r="W85" i="1" s="1"/>
  <c r="X82" i="1"/>
  <c r="X83" i="1" s="1"/>
  <c r="X85" i="1" s="1"/>
  <c r="Y63" i="1"/>
  <c r="Y64" i="1" s="1"/>
  <c r="Y66" i="1" s="1"/>
  <c r="Z63" i="1"/>
  <c r="Z64" i="1" s="1"/>
  <c r="Z66" i="1" s="1"/>
  <c r="W100" i="1" l="1"/>
  <c r="V100" i="1"/>
  <c r="U100" i="1"/>
  <c r="T100" i="1"/>
  <c r="S100" i="1"/>
  <c r="R100" i="1"/>
  <c r="Q100" i="1"/>
  <c r="P100" i="1"/>
  <c r="O100" i="1"/>
  <c r="M100" i="1"/>
  <c r="U101" i="1" l="1"/>
  <c r="U103" i="1" s="1"/>
  <c r="M101" i="1"/>
  <c r="M103" i="1" s="1"/>
  <c r="R101" i="1"/>
  <c r="R103" i="1" s="1"/>
  <c r="W101" i="1"/>
  <c r="W103" i="1" s="1"/>
  <c r="V101" i="1"/>
  <c r="V103" i="1" s="1"/>
  <c r="P101" i="1"/>
  <c r="P103" i="1" s="1"/>
  <c r="S101" i="1"/>
  <c r="S103" i="1" s="1"/>
  <c r="T101" i="1"/>
  <c r="T103" i="1" s="1"/>
  <c r="O101" i="1"/>
  <c r="O103" i="1" s="1"/>
  <c r="Q101" i="1"/>
  <c r="Q103" i="1" s="1"/>
  <c r="Z103" i="1" l="1"/>
  <c r="Z104" i="1" s="1"/>
  <c r="U82" i="1"/>
  <c r="U83" i="1" s="1"/>
  <c r="U85" i="1" s="1"/>
  <c r="R82" i="1"/>
  <c r="R83" i="1" s="1"/>
  <c r="R85" i="1" s="1"/>
  <c r="Q82" i="1"/>
  <c r="Q83" i="1" s="1"/>
  <c r="Q85" i="1" s="1"/>
  <c r="X63" i="1" l="1"/>
  <c r="X64" i="1" s="1"/>
  <c r="X66" i="1" s="1"/>
  <c r="N47" i="1" l="1"/>
  <c r="N48" i="1" s="1"/>
  <c r="O47" i="1"/>
  <c r="O48" i="1" s="1"/>
  <c r="P47" i="1"/>
  <c r="P48" i="1" s="1"/>
  <c r="Q47" i="1"/>
  <c r="Q48" i="1" s="1"/>
  <c r="R47" i="1"/>
  <c r="R48" i="1" s="1"/>
  <c r="S47" i="1"/>
  <c r="S48" i="1" s="1"/>
  <c r="T47" i="1"/>
  <c r="T48" i="1" s="1"/>
  <c r="U47" i="1"/>
  <c r="U48" i="1" s="1"/>
  <c r="V47" i="1"/>
  <c r="V48" i="1" s="1"/>
  <c r="W47" i="1"/>
  <c r="W48" i="1" s="1"/>
  <c r="W50" i="1" s="1"/>
  <c r="M47" i="1"/>
  <c r="U50" i="1" l="1"/>
  <c r="M48" i="1"/>
  <c r="V50" i="1" l="1"/>
  <c r="S50" i="1"/>
  <c r="T50" i="1"/>
  <c r="R50" i="1"/>
  <c r="U63" i="1" l="1"/>
  <c r="U64" i="1" l="1"/>
  <c r="U66" i="1" s="1"/>
  <c r="N63" i="1"/>
  <c r="N64" i="1" s="1"/>
  <c r="O63" i="1"/>
  <c r="O64" i="1" s="1"/>
  <c r="P63" i="1"/>
  <c r="P64" i="1" s="1"/>
  <c r="Q63" i="1"/>
  <c r="Q64" i="1" s="1"/>
  <c r="R63" i="1"/>
  <c r="R64" i="1" s="1"/>
  <c r="S63" i="1"/>
  <c r="S64" i="1" s="1"/>
  <c r="T63" i="1"/>
  <c r="T64" i="1" s="1"/>
  <c r="V63" i="1"/>
  <c r="V64" i="1" s="1"/>
  <c r="W63" i="1"/>
  <c r="W64" i="1" s="1"/>
  <c r="M63" i="1"/>
  <c r="M64" i="1" s="1"/>
  <c r="O82" i="1" l="1"/>
  <c r="O83" i="1" s="1"/>
  <c r="O85" i="1" s="1"/>
  <c r="W66" i="1"/>
  <c r="P50" i="1"/>
  <c r="M27" i="1"/>
  <c r="M28" i="1" s="1"/>
  <c r="N27" i="1"/>
  <c r="O27" i="1"/>
  <c r="O28" i="1" s="1"/>
  <c r="P27" i="1"/>
  <c r="P28" i="1" s="1"/>
  <c r="Q27" i="1"/>
  <c r="R27" i="1"/>
  <c r="R28" i="1" s="1"/>
  <c r="S27" i="1"/>
  <c r="T27" i="1"/>
  <c r="T28" i="1" s="1"/>
  <c r="U27" i="1"/>
  <c r="V27" i="1"/>
  <c r="V28" i="1" s="1"/>
  <c r="W27" i="1"/>
  <c r="X27" i="1"/>
  <c r="X28" i="1" s="1"/>
  <c r="AA15" i="1"/>
  <c r="X12" i="1"/>
  <c r="X13" i="1" s="1"/>
  <c r="X15" i="1" s="1"/>
  <c r="N12" i="1"/>
  <c r="M12" i="1"/>
  <c r="M13" i="1" s="1"/>
  <c r="O12" i="1"/>
  <c r="O13" i="1" s="1"/>
  <c r="O15" i="1" s="1"/>
  <c r="P12" i="1"/>
  <c r="P13" i="1" s="1"/>
  <c r="P15" i="1" s="1"/>
  <c r="Q12" i="1"/>
  <c r="Q13" i="1" s="1"/>
  <c r="Q15" i="1" s="1"/>
  <c r="R12" i="1"/>
  <c r="R13" i="1" s="1"/>
  <c r="R15" i="1" s="1"/>
  <c r="S12" i="1"/>
  <c r="S13" i="1" s="1"/>
  <c r="S15" i="1" s="1"/>
  <c r="T12" i="1"/>
  <c r="T13" i="1" s="1"/>
  <c r="T15" i="1" s="1"/>
  <c r="U12" i="1"/>
  <c r="U13" i="1" s="1"/>
  <c r="U15" i="1" s="1"/>
  <c r="V12" i="1"/>
  <c r="V13" i="1" s="1"/>
  <c r="V15" i="1" s="1"/>
  <c r="W12" i="1"/>
  <c r="W13" i="1" s="1"/>
  <c r="W15" i="1" s="1"/>
  <c r="N28" i="1" l="1"/>
  <c r="N30" i="1" s="1"/>
  <c r="N13" i="1"/>
  <c r="N15" i="1" s="1"/>
  <c r="U28" i="1"/>
  <c r="U30" i="1" s="1"/>
  <c r="Q28" i="1"/>
  <c r="Q30" i="1" s="1"/>
  <c r="W28" i="1"/>
  <c r="W30" i="1" s="1"/>
  <c r="S28" i="1"/>
  <c r="S30" i="1" s="1"/>
  <c r="V30" i="1"/>
  <c r="P30" i="1"/>
  <c r="T30" i="1"/>
  <c r="R30" i="1"/>
  <c r="O30" i="1"/>
  <c r="X30" i="1"/>
  <c r="N50" i="1"/>
  <c r="M30" i="1"/>
  <c r="M15" i="1"/>
  <c r="AB15" i="1" l="1"/>
  <c r="AB16" i="1" s="1"/>
  <c r="AB30" i="1"/>
  <c r="AC31" i="1" s="1"/>
  <c r="V82" i="1" l="1"/>
  <c r="V83" i="1" s="1"/>
  <c r="V85" i="1" s="1"/>
  <c r="P82" i="1"/>
  <c r="P83" i="1" s="1"/>
  <c r="P85" i="1" s="1"/>
  <c r="N82" i="1"/>
  <c r="N83" i="1" s="1"/>
  <c r="N85" i="1" s="1"/>
  <c r="M82" i="1"/>
  <c r="V66" i="1"/>
  <c r="T66" i="1"/>
  <c r="S66" i="1"/>
  <c r="R66" i="1"/>
  <c r="Q66" i="1"/>
  <c r="P66" i="1"/>
  <c r="O66" i="1"/>
  <c r="N66" i="1"/>
  <c r="M66" i="1"/>
  <c r="Q50" i="1"/>
  <c r="O50" i="1"/>
  <c r="M50" i="1"/>
  <c r="A52" i="1"/>
  <c r="A72" i="1" s="1"/>
  <c r="Y50" i="1" l="1"/>
  <c r="Z51" i="1" s="1"/>
  <c r="AB66" i="1"/>
  <c r="AC67" i="1" s="1"/>
  <c r="M83" i="1"/>
  <c r="M85" i="1" s="1"/>
  <c r="AA85" i="1" s="1"/>
</calcChain>
</file>

<file path=xl/sharedStrings.xml><?xml version="1.0" encoding="utf-8"?>
<sst xmlns="http://schemas.openxmlformats.org/spreadsheetml/2006/main" count="860" uniqueCount="84">
  <si>
    <t>Утверждаю:</t>
  </si>
  <si>
    <t>количество детей</t>
  </si>
  <si>
    <t xml:space="preserve">Меню </t>
  </si>
  <si>
    <t>Хлеб</t>
  </si>
  <si>
    <t>Куры</t>
  </si>
  <si>
    <t>Мясо</t>
  </si>
  <si>
    <t>Картофель</t>
  </si>
  <si>
    <t>Капуста</t>
  </si>
  <si>
    <t>Томат</t>
  </si>
  <si>
    <t>Лук</t>
  </si>
  <si>
    <t>Морковь</t>
  </si>
  <si>
    <t>Соль</t>
  </si>
  <si>
    <t>Масло растит.</t>
  </si>
  <si>
    <t>Масло сливочное</t>
  </si>
  <si>
    <t>Сахар</t>
  </si>
  <si>
    <t>Макаронные изделия</t>
  </si>
  <si>
    <t>Рис</t>
  </si>
  <si>
    <t>Чай</t>
  </si>
  <si>
    <t>Яблоки</t>
  </si>
  <si>
    <t>Бананы</t>
  </si>
  <si>
    <t>Зеленный горох</t>
  </si>
  <si>
    <t>Свекло</t>
  </si>
  <si>
    <t>Салат из овощей</t>
  </si>
  <si>
    <t>Плов с куринным мясом</t>
  </si>
  <si>
    <t xml:space="preserve">МЕНЮ-ТРЕБОВАНИЕ </t>
  </si>
  <si>
    <t>на выдачу продуктов питания</t>
  </si>
  <si>
    <t>"</t>
  </si>
  <si>
    <t>г.</t>
  </si>
  <si>
    <t>Итого на 1 человека</t>
  </si>
  <si>
    <t>Итого к выдаче</t>
  </si>
  <si>
    <t>Цена</t>
  </si>
  <si>
    <t>На сумму:</t>
  </si>
  <si>
    <t>Стоимость д/дня</t>
  </si>
  <si>
    <t>Борщ</t>
  </si>
  <si>
    <t xml:space="preserve">Хлеб </t>
  </si>
  <si>
    <t>______________ _______________</t>
  </si>
  <si>
    <t>Директор:</t>
  </si>
  <si>
    <t xml:space="preserve"> </t>
  </si>
  <si>
    <t>хлеб</t>
  </si>
  <si>
    <t>мясо</t>
  </si>
  <si>
    <t>капуста</t>
  </si>
  <si>
    <t>томат</t>
  </si>
  <si>
    <t>соль</t>
  </si>
  <si>
    <t>яйцо</t>
  </si>
  <si>
    <t>сахар</t>
  </si>
  <si>
    <t>печенье</t>
  </si>
  <si>
    <t>рис</t>
  </si>
  <si>
    <t>молоко</t>
  </si>
  <si>
    <t>чай</t>
  </si>
  <si>
    <t>гречка</t>
  </si>
  <si>
    <t>бананы</t>
  </si>
  <si>
    <t>яблоки</t>
  </si>
  <si>
    <t>сметана</t>
  </si>
  <si>
    <t>чай сладкий</t>
  </si>
  <si>
    <t>сок натуральный</t>
  </si>
  <si>
    <t>зел.горох</t>
  </si>
  <si>
    <t>вермишель</t>
  </si>
  <si>
    <t>мясо курин.</t>
  </si>
  <si>
    <t>мясо курин</t>
  </si>
  <si>
    <t>сок</t>
  </si>
  <si>
    <t>рыба</t>
  </si>
  <si>
    <t>сыр</t>
  </si>
  <si>
    <t>Чай сладкий</t>
  </si>
  <si>
    <t>крупа пш.</t>
  </si>
  <si>
    <t>слив.масло</t>
  </si>
  <si>
    <t>пшеничная каша с молоком</t>
  </si>
  <si>
    <t>картоф.пюре в томатном соусе</t>
  </si>
  <si>
    <t>отварная рыба</t>
  </si>
  <si>
    <t>каша макаронная с подливкой</t>
  </si>
  <si>
    <t>крупа овсяная</t>
  </si>
  <si>
    <t>молочно рисовая каша</t>
  </si>
  <si>
    <t>суп говядины</t>
  </si>
  <si>
    <t xml:space="preserve">  </t>
  </si>
  <si>
    <t>"Утверждаю:</t>
  </si>
  <si>
    <t>масло сливочное</t>
  </si>
  <si>
    <t>каша овсяная с молоком</t>
  </si>
  <si>
    <t>каша  гречневая с подливкой</t>
  </si>
  <si>
    <t>Масло растит</t>
  </si>
  <si>
    <t>каша макарон. с подливкой</t>
  </si>
  <si>
    <t>гречневая каша с подливкой</t>
  </si>
  <si>
    <t xml:space="preserve">голубцы </t>
  </si>
  <si>
    <t>Зелен.горох</t>
  </si>
  <si>
    <t>2022 г.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</si>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</sst>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7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8" fillId="0" borderId="2" xfId="0" applyFont="1" applyBorder="1" applyAlignment="1" applyProtection="1">
      <alignment textRotation="90" wrapText="1"/>
      <protection locked="0"/>
    </xf>
    <xf numFmtId="0" fontId="8" fillId="0" borderId="2" xfId="0" applyFont="1" applyBorder="1" applyAlignment="1" applyProtection="1">
      <alignment textRotation="90"/>
      <protection locked="0"/>
    </xf>
    <xf numFmtId="0" fontId="8" fillId="0" borderId="2" xfId="0" applyFont="1" applyBorder="1" applyAlignment="1" applyProtection="1">
      <alignment horizontal="center" textRotation="90"/>
      <protection locked="0"/>
    </xf>
    <xf numFmtId="0" fontId="8" fillId="0" borderId="2" xfId="0" applyFont="1" applyBorder="1" applyProtection="1">
      <protection locked="0"/>
    </xf>
    <xf numFmtId="0" fontId="8" fillId="0" borderId="2" xfId="0" applyFont="1" applyBorder="1" applyProtection="1"/>
    <xf numFmtId="164" fontId="8" fillId="0" borderId="2" xfId="0" applyNumberFormat="1" applyFont="1" applyBorder="1" applyProtection="1"/>
    <xf numFmtId="2" fontId="8" fillId="0" borderId="2" xfId="0" applyNumberFormat="1" applyFont="1" applyBorder="1" applyProtection="1"/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textRotation="90" wrapText="1"/>
      <protection locked="0"/>
    </xf>
    <xf numFmtId="0" fontId="10" fillId="2" borderId="2" xfId="0" applyFont="1" applyFill="1" applyBorder="1" applyAlignment="1" applyProtection="1">
      <alignment textRotation="90" wrapText="1"/>
      <protection locked="0"/>
    </xf>
    <xf numFmtId="0" fontId="10" fillId="0" borderId="2" xfId="0" applyFont="1" applyBorder="1" applyAlignment="1" applyProtection="1">
      <alignment textRotation="90"/>
      <protection locked="0"/>
    </xf>
    <xf numFmtId="0" fontId="10" fillId="0" borderId="2" xfId="0" applyFont="1" applyBorder="1" applyAlignment="1" applyProtection="1">
      <alignment horizontal="center" textRotation="90"/>
      <protection locked="0"/>
    </xf>
    <xf numFmtId="0" fontId="10" fillId="0" borderId="2" xfId="0" applyFont="1" applyBorder="1" applyAlignment="1" applyProtection="1">
      <alignment wrapText="1"/>
      <protection locked="0"/>
    </xf>
    <xf numFmtId="164" fontId="10" fillId="0" borderId="2" xfId="0" applyNumberFormat="1" applyFont="1" applyBorder="1" applyProtection="1">
      <protection locked="0"/>
    </xf>
    <xf numFmtId="164" fontId="10" fillId="2" borderId="2" xfId="0" applyNumberFormat="1" applyFont="1" applyFill="1" applyBorder="1" applyProtection="1">
      <protection locked="0"/>
    </xf>
    <xf numFmtId="0" fontId="10" fillId="2" borderId="2" xfId="0" applyFont="1" applyFill="1" applyBorder="1" applyProtection="1">
      <protection locked="0"/>
    </xf>
    <xf numFmtId="0" fontId="10" fillId="0" borderId="2" xfId="0" applyFont="1" applyBorder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10" fillId="0" borderId="2" xfId="0" applyFont="1" applyBorder="1" applyProtection="1"/>
    <xf numFmtId="164" fontId="10" fillId="0" borderId="2" xfId="0" applyNumberFormat="1" applyFont="1" applyBorder="1" applyProtection="1"/>
    <xf numFmtId="164" fontId="10" fillId="2" borderId="2" xfId="0" applyNumberFormat="1" applyFont="1" applyFill="1" applyBorder="1" applyProtection="1"/>
    <xf numFmtId="2" fontId="10" fillId="0" borderId="2" xfId="0" applyNumberFormat="1" applyFont="1" applyBorder="1" applyProtection="1"/>
    <xf numFmtId="0" fontId="11" fillId="0" borderId="0" xfId="0" applyFont="1" applyProtection="1">
      <protection locked="0"/>
    </xf>
    <xf numFmtId="0" fontId="11" fillId="2" borderId="0" xfId="0" applyFont="1" applyFill="1" applyProtection="1">
      <protection locked="0"/>
    </xf>
    <xf numFmtId="164" fontId="10" fillId="2" borderId="3" xfId="0" applyNumberFormat="1" applyFont="1" applyFill="1" applyBorder="1" applyProtection="1">
      <protection locked="0"/>
    </xf>
    <xf numFmtId="2" fontId="10" fillId="0" borderId="2" xfId="0" applyNumberFormat="1" applyFont="1" applyBorder="1" applyProtection="1">
      <protection locked="0"/>
    </xf>
    <xf numFmtId="0" fontId="12" fillId="0" borderId="0" xfId="0" applyFont="1"/>
    <xf numFmtId="0" fontId="11" fillId="0" borderId="0" xfId="0" applyFont="1" applyAlignment="1" applyProtection="1">
      <alignment wrapText="1"/>
      <protection locked="0"/>
    </xf>
    <xf numFmtId="164" fontId="10" fillId="0" borderId="2" xfId="0" applyNumberFormat="1" applyFont="1" applyBorder="1" applyAlignment="1" applyProtection="1">
      <alignment shrinkToFit="1"/>
      <protection locked="0"/>
    </xf>
    <xf numFmtId="2" fontId="2" fillId="0" borderId="0" xfId="0" applyNumberFormat="1" applyFont="1" applyBorder="1" applyAlignment="1" applyProtection="1">
      <protection locked="0"/>
    </xf>
    <xf numFmtId="0" fontId="7" fillId="2" borderId="0" xfId="0" applyFont="1" applyFill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7" fillId="0" borderId="1" xfId="0" applyFont="1" applyBorder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textRotation="90" wrapText="1"/>
      <protection locked="0"/>
    </xf>
    <xf numFmtId="0" fontId="8" fillId="0" borderId="2" xfId="0" applyFont="1" applyBorder="1" applyAlignment="1" applyProtection="1">
      <alignment wrapText="1"/>
      <protection locked="0"/>
    </xf>
    <xf numFmtId="164" fontId="8" fillId="0" borderId="2" xfId="0" applyNumberFormat="1" applyFont="1" applyBorder="1" applyProtection="1">
      <protection locked="0"/>
    </xf>
    <xf numFmtId="164" fontId="8" fillId="2" borderId="2" xfId="0" applyNumberFormat="1" applyFont="1" applyFill="1" applyBorder="1" applyProtection="1">
      <protection locked="0"/>
    </xf>
    <xf numFmtId="164" fontId="8" fillId="2" borderId="3" xfId="0" applyNumberFormat="1" applyFont="1" applyFill="1" applyBorder="1" applyProtection="1">
      <protection locked="0"/>
    </xf>
    <xf numFmtId="164" fontId="8" fillId="0" borderId="3" xfId="0" applyNumberFormat="1" applyFont="1" applyBorder="1" applyProtection="1">
      <protection locked="0"/>
    </xf>
    <xf numFmtId="164" fontId="8" fillId="0" borderId="2" xfId="0" applyNumberFormat="1" applyFont="1" applyBorder="1" applyAlignment="1" applyProtection="1">
      <alignment shrinkToFit="1"/>
      <protection locked="0"/>
    </xf>
    <xf numFmtId="2" fontId="8" fillId="0" borderId="2" xfId="0" applyNumberFormat="1" applyFont="1" applyBorder="1" applyProtection="1">
      <protection locked="0"/>
    </xf>
    <xf numFmtId="164" fontId="8" fillId="2" borderId="2" xfId="0" applyNumberFormat="1" applyFont="1" applyFill="1" applyBorder="1" applyProtection="1"/>
    <xf numFmtId="2" fontId="8" fillId="2" borderId="2" xfId="0" applyNumberFormat="1" applyFont="1" applyFill="1" applyBorder="1" applyProtection="1"/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Protection="1"/>
    <xf numFmtId="0" fontId="8" fillId="0" borderId="3" xfId="0" applyFont="1" applyBorder="1" applyProtection="1"/>
    <xf numFmtId="0" fontId="1" fillId="0" borderId="0" xfId="0" applyFont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3" fillId="0" borderId="0" xfId="0" applyFont="1"/>
    <xf numFmtId="0" fontId="8" fillId="0" borderId="0" xfId="0" applyFont="1" applyBorder="1" applyProtection="1"/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164" fontId="8" fillId="2" borderId="2" xfId="0" applyNumberFormat="1" applyFont="1" applyFill="1" applyBorder="1" applyAlignment="1" applyProtection="1">
      <alignment horizontal="left"/>
      <protection locked="0"/>
    </xf>
    <xf numFmtId="164" fontId="8" fillId="0" borderId="2" xfId="0" applyNumberFormat="1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10" fillId="0" borderId="0" xfId="0" applyFont="1" applyBorder="1" applyProtection="1">
      <protection locked="0"/>
    </xf>
    <xf numFmtId="0" fontId="8" fillId="2" borderId="0" xfId="0" applyFont="1" applyFill="1" applyBorder="1" applyProtection="1"/>
    <xf numFmtId="0" fontId="8" fillId="0" borderId="0" xfId="0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27"/>
  <sheetViews>
    <sheetView view="pageBreakPreview" topLeftCell="A109" zoomScale="130" zoomScaleNormal="100" zoomScaleSheetLayoutView="130" zoomScalePageLayoutView="95" workbookViewId="0">
      <selection activeCell="M89" sqref="M89"/>
    </sheetView>
  </sheetViews>
  <sheetFormatPr defaultRowHeight="15" x14ac:dyDescent="0.25"/>
  <cols>
    <col min="1" max="1" width="7.7109375" customWidth="1"/>
    <col min="2" max="2" width="4.28515625" customWidth="1"/>
    <col min="3" max="3" width="1.7109375" customWidth="1"/>
    <col min="4" max="4" width="3.85546875" customWidth="1"/>
    <col min="5" max="5" width="1.85546875" customWidth="1"/>
    <col min="6" max="6" width="10.7109375" customWidth="1"/>
    <col min="7" max="7" width="4" customWidth="1"/>
    <col min="8" max="8" width="3.85546875" customWidth="1"/>
    <col min="9" max="10" width="3" customWidth="1"/>
    <col min="11" max="11" width="2.42578125" customWidth="1"/>
    <col min="12" max="12" width="24.42578125" customWidth="1"/>
    <col min="13" max="13" width="6.85546875" customWidth="1"/>
    <col min="14" max="15" width="7.7109375" customWidth="1"/>
    <col min="16" max="16" width="8" customWidth="1"/>
    <col min="17" max="17" width="7.7109375" customWidth="1"/>
    <col min="18" max="18" width="6.85546875" customWidth="1"/>
    <col min="19" max="19" width="9.140625" customWidth="1"/>
    <col min="20" max="20" width="7.42578125" customWidth="1"/>
    <col min="21" max="22" width="7.5703125" customWidth="1"/>
    <col min="23" max="23" width="8.5703125" customWidth="1"/>
    <col min="24" max="24" width="9.5703125" customWidth="1"/>
    <col min="25" max="25" width="8.7109375" customWidth="1"/>
    <col min="26" max="26" width="7.85546875" customWidth="1"/>
    <col min="27" max="27" width="6.7109375" customWidth="1"/>
    <col min="28" max="28" width="8" customWidth="1"/>
    <col min="29" max="29" width="5.85546875" customWidth="1"/>
    <col min="30" max="31" width="5.5703125" customWidth="1"/>
    <col min="32" max="33" width="5" customWidth="1"/>
    <col min="34" max="36" width="5.85546875" customWidth="1"/>
    <col min="37" max="37" width="5.140625" customWidth="1"/>
    <col min="38" max="39" width="5.85546875" customWidth="1"/>
    <col min="40" max="40" width="5.28515625" customWidth="1"/>
    <col min="41" max="41" width="5.85546875" customWidth="1"/>
  </cols>
  <sheetData>
    <row r="1" spans="1:41" ht="35.25" customHeight="1" thickBot="1" x14ac:dyDescent="0.3">
      <c r="A1" s="96" t="s">
        <v>36</v>
      </c>
      <c r="B1" s="96"/>
      <c r="C1" s="96"/>
      <c r="D1" s="96"/>
      <c r="E1" s="96"/>
      <c r="F1" s="96"/>
      <c r="G1" s="20"/>
      <c r="H1" s="95" t="s">
        <v>0</v>
      </c>
      <c r="I1" s="95"/>
      <c r="J1" s="95"/>
      <c r="K1" s="95"/>
      <c r="L1" s="48" t="s">
        <v>1</v>
      </c>
      <c r="M1" s="70">
        <v>54</v>
      </c>
      <c r="N1" s="21"/>
      <c r="O1" s="22"/>
      <c r="P1" s="21"/>
      <c r="Q1" s="21"/>
      <c r="R1" s="22"/>
      <c r="S1" s="22"/>
      <c r="T1" s="22"/>
      <c r="U1" s="22"/>
      <c r="V1" s="22"/>
      <c r="W1" s="21"/>
      <c r="X1" s="21"/>
      <c r="Y1" s="21"/>
      <c r="Z1" s="21"/>
      <c r="AA1" s="21"/>
      <c r="AB1" s="22"/>
      <c r="AC1" s="22"/>
      <c r="AD1" s="21"/>
      <c r="AE1" s="21"/>
      <c r="AF1" s="21"/>
      <c r="AG1" s="21"/>
      <c r="AH1" s="21"/>
      <c r="AI1" s="21"/>
      <c r="AJ1" s="21"/>
      <c r="AK1" s="21"/>
      <c r="AL1" s="4"/>
      <c r="AM1" s="4"/>
      <c r="AN1" s="4"/>
      <c r="AO1" s="4"/>
    </row>
    <row r="2" spans="1:41" ht="15.75" x14ac:dyDescent="0.25">
      <c r="A2" s="21"/>
      <c r="B2" s="21"/>
      <c r="C2" s="21"/>
      <c r="D2" s="21"/>
      <c r="E2" s="21"/>
      <c r="F2" s="97" t="s">
        <v>35</v>
      </c>
      <c r="G2" s="97"/>
      <c r="H2" s="97"/>
      <c r="I2" s="97"/>
      <c r="J2" s="97"/>
      <c r="K2" s="97"/>
      <c r="L2" s="21"/>
      <c r="M2" s="21"/>
      <c r="N2" s="21"/>
      <c r="O2" s="22"/>
      <c r="P2" s="21"/>
      <c r="Q2" s="21"/>
      <c r="R2" s="22"/>
      <c r="S2" s="22"/>
      <c r="T2" s="22"/>
      <c r="U2" s="22"/>
      <c r="V2" s="22"/>
      <c r="W2" s="21"/>
      <c r="X2" s="21"/>
      <c r="Y2" s="21"/>
      <c r="Z2" s="21"/>
      <c r="AA2" s="21"/>
      <c r="AB2" s="22"/>
      <c r="AC2" s="22"/>
      <c r="AD2" s="21"/>
      <c r="AE2" s="21"/>
      <c r="AF2" s="21"/>
      <c r="AG2" s="21"/>
      <c r="AH2" s="21"/>
      <c r="AI2" s="21"/>
      <c r="AJ2" s="21"/>
      <c r="AK2" s="21"/>
      <c r="AL2" s="4"/>
      <c r="AM2" s="4"/>
      <c r="AN2" s="4"/>
      <c r="AO2" s="4"/>
    </row>
    <row r="3" spans="1:41" ht="78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3" t="s">
        <v>2</v>
      </c>
      <c r="M3" s="24" t="s">
        <v>3</v>
      </c>
      <c r="N3" s="24" t="s">
        <v>4</v>
      </c>
      <c r="O3" s="25" t="s">
        <v>16</v>
      </c>
      <c r="P3" s="24" t="s">
        <v>7</v>
      </c>
      <c r="Q3" s="25" t="s">
        <v>9</v>
      </c>
      <c r="R3" s="25" t="s">
        <v>10</v>
      </c>
      <c r="S3" s="25" t="s">
        <v>11</v>
      </c>
      <c r="T3" s="25" t="s">
        <v>12</v>
      </c>
      <c r="U3" s="24" t="s">
        <v>13</v>
      </c>
      <c r="V3" s="24" t="s">
        <v>20</v>
      </c>
      <c r="W3" s="24" t="s">
        <v>14</v>
      </c>
      <c r="X3" s="24" t="s">
        <v>17</v>
      </c>
      <c r="Y3" s="26" t="s">
        <v>18</v>
      </c>
      <c r="Z3" s="26"/>
      <c r="AA3" s="24"/>
      <c r="AB3" s="24"/>
      <c r="AC3" s="26"/>
      <c r="AD3" s="76"/>
      <c r="AE3" s="76"/>
    </row>
    <row r="4" spans="1:41" ht="15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8" t="s">
        <v>22</v>
      </c>
      <c r="M4" s="29"/>
      <c r="N4" s="29"/>
      <c r="O4" s="30"/>
      <c r="P4" s="29">
        <v>0.06</v>
      </c>
      <c r="Q4" s="30">
        <v>3.0000000000000001E-3</v>
      </c>
      <c r="R4" s="30">
        <v>4.0000000000000001E-3</v>
      </c>
      <c r="S4" s="30">
        <v>1E-3</v>
      </c>
      <c r="T4" s="41">
        <v>4.0000000000000001E-3</v>
      </c>
      <c r="U4" s="71"/>
      <c r="V4" s="32">
        <v>0.02</v>
      </c>
      <c r="W4" s="29"/>
      <c r="X4" s="32"/>
      <c r="Y4" s="32"/>
      <c r="Z4" s="32"/>
      <c r="AA4" s="29"/>
      <c r="AB4" s="29"/>
      <c r="AC4" s="32"/>
      <c r="AD4" s="76"/>
      <c r="AE4" s="76"/>
    </row>
    <row r="5" spans="1:41" ht="20.2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8" t="s">
        <v>23</v>
      </c>
      <c r="M5" s="29"/>
      <c r="N5" s="29">
        <v>6.5000000000000002E-2</v>
      </c>
      <c r="O5" s="30">
        <v>6.5000000000000002E-2</v>
      </c>
      <c r="P5" s="29"/>
      <c r="Q5" s="30">
        <v>7.4999999999999997E-3</v>
      </c>
      <c r="R5" s="30">
        <v>6.4999999999999997E-3</v>
      </c>
      <c r="S5" s="30">
        <v>1E-3</v>
      </c>
      <c r="T5" s="30">
        <v>6.0000000000000001E-3</v>
      </c>
      <c r="U5" s="29">
        <v>7.0000000000000001E-3</v>
      </c>
      <c r="V5" s="32"/>
      <c r="W5" s="29"/>
      <c r="X5" s="45"/>
      <c r="Y5" s="32"/>
      <c r="Z5" s="32"/>
      <c r="AA5" s="29"/>
      <c r="AB5" s="29"/>
      <c r="AC5" s="32"/>
      <c r="AD5" s="76"/>
      <c r="AE5" s="76"/>
    </row>
    <row r="6" spans="1:41" ht="15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8" t="s">
        <v>3</v>
      </c>
      <c r="M6" s="29">
        <v>7.4999999999999997E-2</v>
      </c>
      <c r="N6" s="29"/>
      <c r="O6" s="30"/>
      <c r="P6" s="29"/>
      <c r="Q6" s="30"/>
      <c r="R6" s="30"/>
      <c r="S6" s="30"/>
      <c r="T6" s="41"/>
      <c r="U6" s="71"/>
      <c r="V6" s="32"/>
      <c r="W6" s="29"/>
      <c r="X6" s="32"/>
      <c r="Y6" s="32"/>
      <c r="Z6" s="32"/>
      <c r="AA6" s="29"/>
      <c r="AB6" s="29"/>
      <c r="AC6" s="32"/>
      <c r="AD6" s="76"/>
      <c r="AE6" s="76"/>
    </row>
    <row r="7" spans="1:41" ht="15.75" x14ac:dyDescent="0.25">
      <c r="A7" s="21"/>
      <c r="B7" s="21"/>
      <c r="C7" s="95" t="s">
        <v>24</v>
      </c>
      <c r="D7" s="95"/>
      <c r="E7" s="95"/>
      <c r="F7" s="95"/>
      <c r="G7" s="95"/>
      <c r="H7" s="95"/>
      <c r="I7" s="95"/>
      <c r="J7" s="21"/>
      <c r="K7" s="21"/>
      <c r="L7" s="28" t="s">
        <v>62</v>
      </c>
      <c r="M7" s="29"/>
      <c r="N7" s="29"/>
      <c r="O7" s="30"/>
      <c r="P7" s="29"/>
      <c r="Q7" s="30"/>
      <c r="R7" s="30"/>
      <c r="S7" s="30"/>
      <c r="T7" s="41"/>
      <c r="U7" s="71"/>
      <c r="V7" s="32"/>
      <c r="W7" s="29">
        <v>2.5000000000000001E-2</v>
      </c>
      <c r="X7" s="32">
        <v>1E-3</v>
      </c>
      <c r="Y7" s="32"/>
      <c r="Z7" s="32"/>
      <c r="AA7" s="29"/>
      <c r="AB7" s="29"/>
      <c r="AC7" s="32"/>
      <c r="AD7" s="76"/>
      <c r="AE7" s="76"/>
    </row>
    <row r="8" spans="1:41" ht="15.75" x14ac:dyDescent="0.25">
      <c r="A8" s="21"/>
      <c r="B8" s="95" t="s">
        <v>25</v>
      </c>
      <c r="C8" s="95"/>
      <c r="D8" s="95"/>
      <c r="E8" s="95"/>
      <c r="F8" s="95"/>
      <c r="G8" s="95"/>
      <c r="H8" s="95"/>
      <c r="I8" s="95"/>
      <c r="J8" s="95"/>
      <c r="K8" s="21"/>
      <c r="L8" s="28" t="s">
        <v>51</v>
      </c>
      <c r="M8" s="29"/>
      <c r="N8" s="29"/>
      <c r="O8" s="30"/>
      <c r="P8" s="29"/>
      <c r="Q8" s="30"/>
      <c r="R8" s="30"/>
      <c r="S8" s="30"/>
      <c r="T8" s="41"/>
      <c r="U8" s="71"/>
      <c r="V8" s="32"/>
      <c r="W8" s="29"/>
      <c r="X8" s="32"/>
      <c r="Y8" s="32">
        <v>0.14000000000000001</v>
      </c>
      <c r="Z8" s="32"/>
      <c r="AA8" s="29"/>
      <c r="AB8" s="29"/>
      <c r="AC8" s="32"/>
      <c r="AD8" s="76" t="s">
        <v>72</v>
      </c>
      <c r="AE8" s="76"/>
    </row>
    <row r="9" spans="1:41" ht="15.75" x14ac:dyDescent="0.25">
      <c r="A9" s="21"/>
      <c r="B9" s="21"/>
      <c r="C9" s="33" t="s">
        <v>26</v>
      </c>
      <c r="D9" s="34">
        <v>1</v>
      </c>
      <c r="E9" s="20" t="s">
        <v>26</v>
      </c>
      <c r="F9" s="34" t="s">
        <v>83</v>
      </c>
      <c r="G9" s="20">
        <v>20</v>
      </c>
      <c r="H9" s="34">
        <v>22</v>
      </c>
      <c r="I9" s="20" t="s">
        <v>27</v>
      </c>
      <c r="J9" s="21"/>
      <c r="K9" s="21"/>
      <c r="L9" s="28"/>
      <c r="M9" s="29"/>
      <c r="N9" s="29"/>
      <c r="O9" s="30"/>
      <c r="P9" s="29"/>
      <c r="Q9" s="30"/>
      <c r="R9" s="30"/>
      <c r="S9" s="30"/>
      <c r="T9" s="41"/>
      <c r="U9" s="71"/>
      <c r="V9" s="32"/>
      <c r="W9" s="29"/>
      <c r="X9" s="32"/>
      <c r="Y9" s="32"/>
      <c r="Z9" s="32"/>
      <c r="AA9" s="29"/>
      <c r="AB9" s="29"/>
      <c r="AC9" s="32"/>
      <c r="AD9" s="76"/>
      <c r="AE9" s="76"/>
    </row>
    <row r="10" spans="1:41" ht="15.75" x14ac:dyDescent="0.25">
      <c r="A10" s="21"/>
      <c r="B10" s="21"/>
      <c r="C10" s="33"/>
      <c r="D10" s="34"/>
      <c r="E10" s="20"/>
      <c r="F10" s="34"/>
      <c r="G10" s="20"/>
      <c r="H10" s="34"/>
      <c r="I10" s="20"/>
      <c r="J10" s="21"/>
      <c r="K10" s="21"/>
      <c r="L10" s="28"/>
      <c r="M10" s="29"/>
      <c r="N10" s="29"/>
      <c r="O10" s="30"/>
      <c r="P10" s="29"/>
      <c r="Q10" s="30"/>
      <c r="R10" s="30"/>
      <c r="S10" s="30"/>
      <c r="T10" s="41"/>
      <c r="U10" s="71"/>
      <c r="V10" s="32"/>
      <c r="W10" s="29"/>
      <c r="X10" s="32"/>
      <c r="Y10" s="32"/>
      <c r="Z10" s="32"/>
      <c r="AA10" s="29"/>
      <c r="AB10" s="29"/>
      <c r="AC10" s="32"/>
      <c r="AD10" s="76"/>
      <c r="AE10" s="76"/>
    </row>
    <row r="11" spans="1:41" ht="15.7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8"/>
      <c r="M11" s="29"/>
      <c r="N11" s="29"/>
      <c r="O11" s="30"/>
      <c r="P11" s="29"/>
      <c r="Q11" s="30"/>
      <c r="R11" s="30"/>
      <c r="S11" s="30"/>
      <c r="T11" s="41"/>
      <c r="U11" s="71"/>
      <c r="V11" s="32"/>
      <c r="W11" s="29"/>
      <c r="X11" s="32"/>
      <c r="Y11" s="32"/>
      <c r="Z11" s="32"/>
      <c r="AA11" s="29"/>
      <c r="AB11" s="29"/>
      <c r="AC11" s="32"/>
      <c r="AD11" s="76"/>
      <c r="AE11" s="76"/>
    </row>
    <row r="12" spans="1:41" ht="15.75" x14ac:dyDescent="0.25">
      <c r="A12" s="21"/>
      <c r="B12" s="21"/>
      <c r="C12" s="21"/>
      <c r="D12" s="21"/>
      <c r="E12" s="21"/>
      <c r="F12" s="21"/>
      <c r="G12" s="21"/>
      <c r="H12" s="21"/>
      <c r="I12" s="21" t="s">
        <v>37</v>
      </c>
      <c r="J12" s="21"/>
      <c r="K12" s="21"/>
      <c r="L12" s="35" t="s">
        <v>28</v>
      </c>
      <c r="M12" s="36">
        <f>M4+M5+M6+M7+M8+M9</f>
        <v>7.4999999999999997E-2</v>
      </c>
      <c r="N12" s="36">
        <f>N4+N5+N6+N7+N8+N9</f>
        <v>6.5000000000000002E-2</v>
      </c>
      <c r="O12" s="36">
        <f t="shared" ref="O12:W12" si="0">O4+O5+O6+O7+O8+O9</f>
        <v>6.5000000000000002E-2</v>
      </c>
      <c r="P12" s="36">
        <f t="shared" si="0"/>
        <v>0.06</v>
      </c>
      <c r="Q12" s="36">
        <f t="shared" si="0"/>
        <v>1.0499999999999999E-2</v>
      </c>
      <c r="R12" s="36">
        <f t="shared" si="0"/>
        <v>1.0499999999999999E-2</v>
      </c>
      <c r="S12" s="36">
        <f t="shared" si="0"/>
        <v>2E-3</v>
      </c>
      <c r="T12" s="36">
        <f t="shared" si="0"/>
        <v>0.01</v>
      </c>
      <c r="U12" s="36">
        <f t="shared" si="0"/>
        <v>7.0000000000000001E-3</v>
      </c>
      <c r="V12" s="36">
        <f t="shared" si="0"/>
        <v>0.02</v>
      </c>
      <c r="W12" s="36">
        <f t="shared" si="0"/>
        <v>2.5000000000000001E-2</v>
      </c>
      <c r="X12" s="36">
        <f t="shared" ref="X12:Y12" si="1">X4+X5+X6+X7+X8+X9</f>
        <v>1E-3</v>
      </c>
      <c r="Y12" s="36">
        <f t="shared" si="1"/>
        <v>0.14000000000000001</v>
      </c>
      <c r="Z12" s="36"/>
      <c r="AA12" s="36"/>
      <c r="AB12" s="36"/>
      <c r="AC12" s="36"/>
      <c r="AD12" s="76"/>
      <c r="AE12" s="76"/>
    </row>
    <row r="13" spans="1:41" ht="15.75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35" t="s">
        <v>29</v>
      </c>
      <c r="M13" s="38">
        <f>M12*$M$1</f>
        <v>4.05</v>
      </c>
      <c r="N13" s="38">
        <f>N12*$M$1</f>
        <v>3.5100000000000002</v>
      </c>
      <c r="O13" s="38">
        <f t="shared" ref="O13:X13" si="2">O12*$M$1</f>
        <v>3.5100000000000002</v>
      </c>
      <c r="P13" s="38">
        <f t="shared" si="2"/>
        <v>3.2399999999999998</v>
      </c>
      <c r="Q13" s="38">
        <f t="shared" si="2"/>
        <v>0.56699999999999995</v>
      </c>
      <c r="R13" s="38">
        <f t="shared" si="2"/>
        <v>0.56699999999999995</v>
      </c>
      <c r="S13" s="38">
        <f t="shared" si="2"/>
        <v>0.108</v>
      </c>
      <c r="T13" s="38">
        <f t="shared" si="2"/>
        <v>0.54</v>
      </c>
      <c r="U13" s="38">
        <f t="shared" si="2"/>
        <v>0.378</v>
      </c>
      <c r="V13" s="38">
        <f t="shared" si="2"/>
        <v>1.08</v>
      </c>
      <c r="W13" s="38">
        <f t="shared" si="2"/>
        <v>1.35</v>
      </c>
      <c r="X13" s="38">
        <f t="shared" si="2"/>
        <v>5.3999999999999999E-2</v>
      </c>
      <c r="Y13" s="38">
        <f t="shared" ref="Y13" si="3">Y12*$M$1</f>
        <v>7.5600000000000005</v>
      </c>
      <c r="Z13" s="38"/>
      <c r="AA13" s="38"/>
      <c r="AB13" s="38"/>
      <c r="AC13" s="32"/>
      <c r="AD13" s="76"/>
      <c r="AE13" s="76"/>
    </row>
    <row r="14" spans="1:41" ht="15.75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5" t="s">
        <v>30</v>
      </c>
      <c r="M14" s="32">
        <v>50</v>
      </c>
      <c r="N14" s="32">
        <v>235</v>
      </c>
      <c r="O14" s="31">
        <v>115</v>
      </c>
      <c r="P14" s="32">
        <v>45</v>
      </c>
      <c r="Q14" s="31">
        <v>45</v>
      </c>
      <c r="R14" s="31">
        <v>56</v>
      </c>
      <c r="S14" s="31">
        <v>15</v>
      </c>
      <c r="T14" s="31">
        <v>162</v>
      </c>
      <c r="U14" s="32">
        <v>800</v>
      </c>
      <c r="V14" s="32">
        <v>195</v>
      </c>
      <c r="W14" s="32">
        <v>95</v>
      </c>
      <c r="X14" s="32">
        <v>1115</v>
      </c>
      <c r="Y14" s="32">
        <v>115</v>
      </c>
      <c r="Z14" s="32"/>
      <c r="AA14" s="32"/>
      <c r="AB14" s="32"/>
      <c r="AC14" s="32"/>
      <c r="AD14" s="76"/>
      <c r="AE14" s="76"/>
    </row>
    <row r="15" spans="1:41" ht="15.75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35" t="s">
        <v>31</v>
      </c>
      <c r="M15" s="35">
        <f>M13*M14</f>
        <v>202.5</v>
      </c>
      <c r="N15" s="35">
        <f t="shared" ref="N15:AA15" si="4">N13*N14</f>
        <v>824.85</v>
      </c>
      <c r="O15" s="35">
        <f t="shared" si="4"/>
        <v>403.65000000000003</v>
      </c>
      <c r="P15" s="35">
        <f t="shared" si="4"/>
        <v>145.79999999999998</v>
      </c>
      <c r="Q15" s="35">
        <f t="shared" si="4"/>
        <v>25.514999999999997</v>
      </c>
      <c r="R15" s="35">
        <f t="shared" si="4"/>
        <v>31.751999999999995</v>
      </c>
      <c r="S15" s="35">
        <f t="shared" si="4"/>
        <v>1.6199999999999999</v>
      </c>
      <c r="T15" s="35">
        <f t="shared" si="4"/>
        <v>87.48</v>
      </c>
      <c r="U15" s="35">
        <f t="shared" si="4"/>
        <v>302.39999999999998</v>
      </c>
      <c r="V15" s="35">
        <f t="shared" si="4"/>
        <v>210.60000000000002</v>
      </c>
      <c r="W15" s="35">
        <f t="shared" si="4"/>
        <v>128.25</v>
      </c>
      <c r="X15" s="35">
        <f t="shared" si="4"/>
        <v>60.21</v>
      </c>
      <c r="Y15" s="35">
        <f t="shared" ref="Y15" si="5">Y13*Y14</f>
        <v>869.40000000000009</v>
      </c>
      <c r="Z15" s="35"/>
      <c r="AA15" s="35">
        <f t="shared" si="4"/>
        <v>0</v>
      </c>
      <c r="AB15" s="35">
        <f>SUM(M15:AA15)</f>
        <v>3294.027</v>
      </c>
      <c r="AC15" s="35"/>
      <c r="AD15" s="76"/>
      <c r="AE15" s="76"/>
    </row>
    <row r="16" spans="1:41" ht="25.5" customHeight="1" thickBot="1" x14ac:dyDescent="0.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 t="s">
        <v>32</v>
      </c>
      <c r="M16" s="21"/>
      <c r="N16" s="21"/>
      <c r="O16" s="22"/>
      <c r="P16" s="21"/>
      <c r="Q16" s="21"/>
      <c r="R16" s="22"/>
      <c r="S16" s="22"/>
      <c r="T16" s="22"/>
      <c r="U16" s="22"/>
      <c r="V16" s="22"/>
      <c r="W16" s="21"/>
      <c r="X16" s="21"/>
      <c r="Y16" s="21"/>
      <c r="Z16" s="21"/>
      <c r="AA16" s="21"/>
      <c r="AB16" s="22">
        <f>AB15/55</f>
        <v>59.891399999999997</v>
      </c>
      <c r="AC16" s="22"/>
      <c r="AD16" s="21"/>
      <c r="AE16" s="21"/>
      <c r="AF16" s="21"/>
      <c r="AG16" s="21"/>
      <c r="AH16" s="21"/>
      <c r="AI16" s="21"/>
      <c r="AJ16" s="21"/>
      <c r="AK16" s="21"/>
      <c r="AL16" s="4"/>
      <c r="AM16" s="4"/>
      <c r="AN16" s="46"/>
      <c r="AO16" s="46"/>
    </row>
    <row r="17" spans="1:41" ht="29.25" customHeight="1" thickBot="1" x14ac:dyDescent="0.3">
      <c r="A17" s="96" t="s">
        <v>36</v>
      </c>
      <c r="B17" s="96"/>
      <c r="C17" s="96"/>
      <c r="D17" s="96"/>
      <c r="E17" s="96"/>
      <c r="F17" s="96"/>
      <c r="G17" s="20"/>
      <c r="H17" s="95" t="s">
        <v>0</v>
      </c>
      <c r="I17" s="95"/>
      <c r="J17" s="95"/>
      <c r="K17" s="95"/>
      <c r="L17" s="48" t="s">
        <v>1</v>
      </c>
      <c r="M17" s="70">
        <v>54</v>
      </c>
      <c r="N17" s="21"/>
      <c r="O17" s="22"/>
      <c r="P17" s="92"/>
      <c r="Q17" s="21"/>
      <c r="R17" s="22"/>
      <c r="S17" s="22"/>
      <c r="T17" s="22"/>
      <c r="U17" s="22"/>
      <c r="V17" s="22"/>
      <c r="W17" s="21"/>
      <c r="X17" s="21"/>
      <c r="Y17" s="21"/>
      <c r="Z17" s="21"/>
      <c r="AA17" s="21"/>
      <c r="AB17" s="22"/>
      <c r="AC17" s="22"/>
      <c r="AD17" s="21"/>
      <c r="AE17" s="21"/>
      <c r="AF17" s="21"/>
      <c r="AG17" s="21"/>
      <c r="AH17" s="21"/>
      <c r="AI17" s="21"/>
      <c r="AJ17" s="21"/>
      <c r="AK17" s="21"/>
      <c r="AL17" s="4"/>
      <c r="AM17" s="4"/>
      <c r="AN17" s="4"/>
      <c r="AO17" s="4"/>
    </row>
    <row r="18" spans="1:41" ht="15.75" x14ac:dyDescent="0.25">
      <c r="A18" s="21"/>
      <c r="B18" s="21"/>
      <c r="C18" s="21"/>
      <c r="D18" s="21"/>
      <c r="E18" s="21"/>
      <c r="F18" s="97" t="s">
        <v>35</v>
      </c>
      <c r="G18" s="97"/>
      <c r="H18" s="97"/>
      <c r="I18" s="97"/>
      <c r="J18" s="97"/>
      <c r="K18" s="97"/>
      <c r="L18" s="21"/>
      <c r="M18" s="21"/>
      <c r="N18" s="21"/>
      <c r="O18" s="22"/>
      <c r="P18" s="21"/>
      <c r="Q18" s="21"/>
      <c r="R18" s="22"/>
      <c r="S18" s="22"/>
      <c r="T18" s="22"/>
      <c r="U18" s="22"/>
      <c r="V18" s="22"/>
      <c r="W18" s="21"/>
      <c r="X18" s="21"/>
      <c r="Y18" s="21"/>
      <c r="Z18" s="21"/>
      <c r="AA18" s="21"/>
      <c r="AB18" s="22"/>
      <c r="AC18" s="22"/>
      <c r="AD18" s="21"/>
      <c r="AE18" s="21"/>
      <c r="AF18" s="21"/>
      <c r="AG18" s="21"/>
      <c r="AH18" s="21"/>
      <c r="AI18" s="21"/>
      <c r="AJ18" s="21"/>
      <c r="AK18" s="21"/>
      <c r="AL18" s="4"/>
      <c r="AM18" s="4"/>
      <c r="AN18" s="4"/>
      <c r="AO18" s="4"/>
    </row>
    <row r="19" spans="1:41" ht="57.7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3" t="s">
        <v>2</v>
      </c>
      <c r="M19" s="24" t="s">
        <v>3</v>
      </c>
      <c r="N19" s="25" t="s">
        <v>5</v>
      </c>
      <c r="O19" s="24" t="s">
        <v>6</v>
      </c>
      <c r="P19" s="24" t="s">
        <v>7</v>
      </c>
      <c r="Q19" s="25" t="s">
        <v>8</v>
      </c>
      <c r="R19" s="25" t="s">
        <v>9</v>
      </c>
      <c r="S19" s="25" t="s">
        <v>10</v>
      </c>
      <c r="T19" s="25" t="s">
        <v>11</v>
      </c>
      <c r="U19" s="25" t="s">
        <v>12</v>
      </c>
      <c r="V19" s="24" t="s">
        <v>14</v>
      </c>
      <c r="W19" s="24" t="s">
        <v>17</v>
      </c>
      <c r="X19" s="26" t="s">
        <v>19</v>
      </c>
      <c r="Y19" s="26" t="s">
        <v>21</v>
      </c>
      <c r="Z19" s="26"/>
      <c r="AA19" s="24"/>
      <c r="AB19" s="26"/>
      <c r="AC19" s="27"/>
      <c r="AD19" s="76"/>
      <c r="AE19" s="76"/>
    </row>
    <row r="20" spans="1:41" ht="15.7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32" t="s">
        <v>33</v>
      </c>
      <c r="M20" s="29"/>
      <c r="N20" s="30">
        <v>0.06</v>
      </c>
      <c r="O20" s="29">
        <v>0.04</v>
      </c>
      <c r="P20" s="29">
        <v>4.4999999999999998E-2</v>
      </c>
      <c r="Q20" s="29">
        <v>2E-3</v>
      </c>
      <c r="R20" s="29">
        <v>8.0000000000000002E-3</v>
      </c>
      <c r="S20" s="29">
        <v>8.0000000000000002E-3</v>
      </c>
      <c r="T20" s="29">
        <v>2E-3</v>
      </c>
      <c r="U20" s="41">
        <v>8.0000000000000002E-3</v>
      </c>
      <c r="V20" s="29"/>
      <c r="W20" s="45"/>
      <c r="X20" s="32"/>
      <c r="Y20" s="42">
        <v>8.0000000000000002E-3</v>
      </c>
      <c r="Z20" s="42"/>
      <c r="AA20" s="32"/>
      <c r="AB20" s="32"/>
      <c r="AC20" s="32"/>
      <c r="AD20" s="76"/>
      <c r="AE20" s="76"/>
    </row>
    <row r="21" spans="1:41" ht="15.75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8" t="s">
        <v>3</v>
      </c>
      <c r="M21" s="29">
        <v>7.4999999999999997E-2</v>
      </c>
      <c r="N21" s="30"/>
      <c r="O21" s="29"/>
      <c r="P21" s="29"/>
      <c r="Q21" s="30"/>
      <c r="R21" s="30"/>
      <c r="S21" s="30"/>
      <c r="T21" s="30"/>
      <c r="U21" s="41"/>
      <c r="V21" s="29"/>
      <c r="W21" s="32"/>
      <c r="X21" s="32"/>
      <c r="Y21" s="32"/>
      <c r="Z21" s="32"/>
      <c r="AA21" s="32"/>
      <c r="AB21" s="32"/>
      <c r="AC21" s="32"/>
      <c r="AD21" s="76"/>
      <c r="AE21" s="76"/>
    </row>
    <row r="22" spans="1:41" ht="15.75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8" t="s">
        <v>53</v>
      </c>
      <c r="M22" s="29"/>
      <c r="N22" s="30"/>
      <c r="O22" s="29"/>
      <c r="P22" s="29"/>
      <c r="Q22" s="30"/>
      <c r="R22" s="30"/>
      <c r="S22" s="30"/>
      <c r="T22" s="30"/>
      <c r="U22" s="41"/>
      <c r="V22" s="29">
        <v>2.5000000000000001E-2</v>
      </c>
      <c r="W22" s="32">
        <v>1E-3</v>
      </c>
      <c r="X22" s="32"/>
      <c r="Y22" s="32"/>
      <c r="Z22" s="32"/>
      <c r="AA22" s="32"/>
      <c r="AB22" s="32"/>
      <c r="AC22" s="32"/>
      <c r="AD22" s="76"/>
      <c r="AE22" s="76"/>
    </row>
    <row r="23" spans="1:41" ht="15.75" x14ac:dyDescent="0.25">
      <c r="A23" s="21"/>
      <c r="B23" s="21"/>
      <c r="C23" s="95" t="s">
        <v>24</v>
      </c>
      <c r="D23" s="95"/>
      <c r="E23" s="95"/>
      <c r="F23" s="95"/>
      <c r="G23" s="95"/>
      <c r="H23" s="95"/>
      <c r="I23" s="95"/>
      <c r="J23" s="21"/>
      <c r="K23" s="21"/>
      <c r="L23" s="28" t="s">
        <v>19</v>
      </c>
      <c r="M23" s="29"/>
      <c r="N23" s="30"/>
      <c r="O23" s="29"/>
      <c r="P23" s="29"/>
      <c r="Q23" s="30"/>
      <c r="R23" s="30"/>
      <c r="S23" s="30"/>
      <c r="T23" s="30"/>
      <c r="U23" s="41"/>
      <c r="V23" s="29"/>
      <c r="W23" s="32"/>
      <c r="X23" s="42">
        <v>0.15</v>
      </c>
      <c r="Y23" s="32"/>
      <c r="Z23" s="32"/>
      <c r="AA23" s="32"/>
      <c r="AB23" s="32"/>
      <c r="AC23" s="32"/>
      <c r="AD23" s="76"/>
      <c r="AE23" s="76"/>
    </row>
    <row r="24" spans="1:41" ht="15.75" x14ac:dyDescent="0.25">
      <c r="A24" s="21"/>
      <c r="B24" s="95" t="s">
        <v>25</v>
      </c>
      <c r="C24" s="95"/>
      <c r="D24" s="95"/>
      <c r="E24" s="95"/>
      <c r="F24" s="95"/>
      <c r="G24" s="95"/>
      <c r="H24" s="95"/>
      <c r="I24" s="95"/>
      <c r="J24" s="95"/>
      <c r="K24" s="21"/>
      <c r="L24" s="32"/>
      <c r="M24" s="29"/>
      <c r="N24" s="30"/>
      <c r="O24" s="29"/>
      <c r="P24" s="29"/>
      <c r="Q24" s="30"/>
      <c r="R24" s="30"/>
      <c r="S24" s="30"/>
      <c r="T24" s="30"/>
      <c r="U24" s="41"/>
      <c r="V24" s="29"/>
      <c r="W24" s="32"/>
      <c r="X24" s="32"/>
      <c r="Y24" s="32"/>
      <c r="Z24" s="32"/>
      <c r="AA24" s="32"/>
      <c r="AB24" s="32"/>
      <c r="AC24" s="32"/>
      <c r="AD24" s="76"/>
      <c r="AE24" s="76"/>
    </row>
    <row r="25" spans="1:41" ht="15.75" x14ac:dyDescent="0.25">
      <c r="A25" s="21"/>
      <c r="B25" s="21"/>
      <c r="C25" s="33" t="s">
        <v>26</v>
      </c>
      <c r="D25" s="34">
        <v>2</v>
      </c>
      <c r="E25" s="20" t="s">
        <v>26</v>
      </c>
      <c r="F25" s="34" t="s">
        <v>83</v>
      </c>
      <c r="G25" s="20">
        <v>20</v>
      </c>
      <c r="H25" s="34">
        <v>22</v>
      </c>
      <c r="I25" s="20" t="s">
        <v>27</v>
      </c>
      <c r="J25" s="21"/>
      <c r="K25" s="21"/>
      <c r="L25" s="32"/>
      <c r="M25" s="29"/>
      <c r="N25" s="30"/>
      <c r="O25" s="29"/>
      <c r="P25" s="29"/>
      <c r="Q25" s="30"/>
      <c r="R25" s="30"/>
      <c r="S25" s="30"/>
      <c r="T25" s="30"/>
      <c r="U25" s="41"/>
      <c r="V25" s="29"/>
      <c r="W25" s="32"/>
      <c r="X25" s="32"/>
      <c r="Y25" s="32"/>
      <c r="Z25" s="32"/>
      <c r="AA25" s="32"/>
      <c r="AB25" s="32"/>
      <c r="AC25" s="32"/>
      <c r="AD25" s="76"/>
      <c r="AE25" s="76"/>
    </row>
    <row r="26" spans="1:41" ht="15.75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32"/>
      <c r="M26" s="29"/>
      <c r="N26" s="30"/>
      <c r="O26" s="29"/>
      <c r="P26" s="29"/>
      <c r="Q26" s="30"/>
      <c r="R26" s="30"/>
      <c r="S26" s="30"/>
      <c r="T26" s="30"/>
      <c r="U26" s="41"/>
      <c r="V26" s="29"/>
      <c r="W26" s="32"/>
      <c r="X26" s="32"/>
      <c r="Y26" s="32"/>
      <c r="Z26" s="32"/>
      <c r="AA26" s="32"/>
      <c r="AB26" s="32"/>
      <c r="AC26" s="32"/>
      <c r="AD26" s="76"/>
      <c r="AE26" s="76"/>
    </row>
    <row r="27" spans="1:41" ht="15.75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35" t="s">
        <v>28</v>
      </c>
      <c r="M27" s="36">
        <f t="shared" ref="M27:Y27" si="6">SUM(M20:M26)</f>
        <v>7.4999999999999997E-2</v>
      </c>
      <c r="N27" s="37">
        <f t="shared" si="6"/>
        <v>0.06</v>
      </c>
      <c r="O27" s="36">
        <f t="shared" si="6"/>
        <v>0.04</v>
      </c>
      <c r="P27" s="36">
        <f t="shared" si="6"/>
        <v>4.4999999999999998E-2</v>
      </c>
      <c r="Q27" s="37">
        <f t="shared" si="6"/>
        <v>2E-3</v>
      </c>
      <c r="R27" s="37">
        <f t="shared" si="6"/>
        <v>8.0000000000000002E-3</v>
      </c>
      <c r="S27" s="37">
        <f t="shared" si="6"/>
        <v>8.0000000000000002E-3</v>
      </c>
      <c r="T27" s="37">
        <f t="shared" si="6"/>
        <v>2E-3</v>
      </c>
      <c r="U27" s="37">
        <f t="shared" si="6"/>
        <v>8.0000000000000002E-3</v>
      </c>
      <c r="V27" s="36">
        <f t="shared" si="6"/>
        <v>2.5000000000000001E-2</v>
      </c>
      <c r="W27" s="36">
        <f t="shared" si="6"/>
        <v>1E-3</v>
      </c>
      <c r="X27" s="36">
        <f t="shared" si="6"/>
        <v>0.15</v>
      </c>
      <c r="Y27" s="36">
        <f t="shared" si="6"/>
        <v>8.0000000000000002E-3</v>
      </c>
      <c r="Z27" s="36"/>
      <c r="AA27" s="36"/>
      <c r="AB27" s="36"/>
      <c r="AC27" s="36"/>
      <c r="AD27" s="76"/>
      <c r="AE27" s="76"/>
    </row>
    <row r="28" spans="1:41" ht="15.75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35" t="s">
        <v>29</v>
      </c>
      <c r="M28" s="38">
        <f>M27*$M$17</f>
        <v>4.05</v>
      </c>
      <c r="N28" s="38">
        <f t="shared" ref="N28:X28" si="7">N27*$M$17</f>
        <v>3.2399999999999998</v>
      </c>
      <c r="O28" s="38">
        <f t="shared" si="7"/>
        <v>2.16</v>
      </c>
      <c r="P28" s="38">
        <f t="shared" si="7"/>
        <v>2.4299999999999997</v>
      </c>
      <c r="Q28" s="38">
        <f t="shared" si="7"/>
        <v>0.108</v>
      </c>
      <c r="R28" s="38">
        <f t="shared" si="7"/>
        <v>0.432</v>
      </c>
      <c r="S28" s="38">
        <f t="shared" si="7"/>
        <v>0.432</v>
      </c>
      <c r="T28" s="38">
        <f t="shared" si="7"/>
        <v>0.108</v>
      </c>
      <c r="U28" s="38">
        <f t="shared" si="7"/>
        <v>0.432</v>
      </c>
      <c r="V28" s="38">
        <f t="shared" si="7"/>
        <v>1.35</v>
      </c>
      <c r="W28" s="38">
        <f t="shared" si="7"/>
        <v>5.3999999999999999E-2</v>
      </c>
      <c r="X28" s="38">
        <f t="shared" si="7"/>
        <v>8.1</v>
      </c>
      <c r="Y28" s="38">
        <f t="shared" ref="Y28" si="8">Y27*$M$17</f>
        <v>0.432</v>
      </c>
      <c r="Z28" s="38"/>
      <c r="AA28" s="38"/>
      <c r="AB28" s="32"/>
      <c r="AC28" s="38"/>
      <c r="AD28" s="76"/>
      <c r="AE28" s="76"/>
    </row>
    <row r="29" spans="1:41" ht="15.75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35" t="s">
        <v>30</v>
      </c>
      <c r="M29" s="32">
        <v>50</v>
      </c>
      <c r="N29" s="31">
        <v>415</v>
      </c>
      <c r="O29" s="32">
        <v>50</v>
      </c>
      <c r="P29" s="32">
        <v>45</v>
      </c>
      <c r="Q29" s="31">
        <v>240</v>
      </c>
      <c r="R29" s="31">
        <v>45</v>
      </c>
      <c r="S29" s="31">
        <v>56</v>
      </c>
      <c r="T29" s="31">
        <v>15</v>
      </c>
      <c r="U29" s="31">
        <v>162</v>
      </c>
      <c r="V29" s="32">
        <v>95</v>
      </c>
      <c r="W29" s="32">
        <v>1115</v>
      </c>
      <c r="X29" s="32">
        <v>145</v>
      </c>
      <c r="Y29" s="32">
        <v>60</v>
      </c>
      <c r="Z29" s="32"/>
      <c r="AA29" s="32"/>
      <c r="AB29" s="32"/>
      <c r="AC29" s="32"/>
      <c r="AD29" s="76"/>
      <c r="AE29" s="76"/>
    </row>
    <row r="30" spans="1:41" ht="15.75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35" t="s">
        <v>31</v>
      </c>
      <c r="M30" s="35">
        <f t="shared" ref="M30:X30" si="9">M28*M29</f>
        <v>202.5</v>
      </c>
      <c r="N30" s="35">
        <f t="shared" si="9"/>
        <v>1344.6</v>
      </c>
      <c r="O30" s="35">
        <f t="shared" si="9"/>
        <v>108</v>
      </c>
      <c r="P30" s="35">
        <f t="shared" si="9"/>
        <v>109.35</v>
      </c>
      <c r="Q30" s="35">
        <f t="shared" si="9"/>
        <v>25.919999999999998</v>
      </c>
      <c r="R30" s="35">
        <f t="shared" si="9"/>
        <v>19.440000000000001</v>
      </c>
      <c r="S30" s="35">
        <f t="shared" si="9"/>
        <v>24.192</v>
      </c>
      <c r="T30" s="35">
        <f t="shared" si="9"/>
        <v>1.6199999999999999</v>
      </c>
      <c r="U30" s="35">
        <f t="shared" si="9"/>
        <v>69.983999999999995</v>
      </c>
      <c r="V30" s="35">
        <f t="shared" si="9"/>
        <v>128.25</v>
      </c>
      <c r="W30" s="35">
        <f t="shared" si="9"/>
        <v>60.21</v>
      </c>
      <c r="X30" s="35">
        <f t="shared" si="9"/>
        <v>1174.5</v>
      </c>
      <c r="Y30" s="35">
        <f t="shared" ref="Y30" si="10">Y28*Y29</f>
        <v>25.919999999999998</v>
      </c>
      <c r="Z30" s="35"/>
      <c r="AA30" s="35"/>
      <c r="AB30" s="35">
        <f>SUM(M30:AA30)</f>
        <v>3294.4859999999999</v>
      </c>
      <c r="AC30" s="35"/>
      <c r="AD30" s="76"/>
      <c r="AE30" s="76"/>
    </row>
    <row r="31" spans="1:41" ht="15.75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 t="s">
        <v>32</v>
      </c>
      <c r="M31" s="21"/>
      <c r="N31" s="21"/>
      <c r="O31" s="22"/>
      <c r="P31" s="21"/>
      <c r="Q31" s="21"/>
      <c r="R31" s="22"/>
      <c r="S31" s="22"/>
      <c r="T31" s="22"/>
      <c r="U31" s="22"/>
      <c r="V31" s="22"/>
      <c r="W31" s="21"/>
      <c r="X31" s="21"/>
      <c r="Y31" s="21"/>
      <c r="Z31" s="21"/>
      <c r="AA31" s="21"/>
      <c r="AB31" s="22"/>
      <c r="AC31" s="22">
        <f>AB30/M17</f>
        <v>61.009</v>
      </c>
      <c r="AD31" s="21"/>
      <c r="AE31" s="39"/>
      <c r="AF31" s="39"/>
      <c r="AG31" s="39"/>
      <c r="AH31" s="39"/>
      <c r="AI31" s="39"/>
      <c r="AJ31" s="39"/>
      <c r="AK31" s="39"/>
      <c r="AL31" s="4"/>
      <c r="AM31" s="4"/>
      <c r="AN31" s="46"/>
      <c r="AO31" s="46"/>
    </row>
    <row r="32" spans="1:41" ht="15.75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2"/>
      <c r="P32" s="21"/>
      <c r="Q32" s="21"/>
      <c r="R32" s="22"/>
      <c r="S32" s="22"/>
      <c r="T32" s="22"/>
      <c r="U32" s="22"/>
      <c r="V32" s="22"/>
      <c r="W32" s="21"/>
      <c r="X32" s="21"/>
      <c r="Y32" s="21"/>
      <c r="Z32" s="21"/>
      <c r="AA32" s="21"/>
      <c r="AB32" s="22"/>
      <c r="AC32" s="22"/>
      <c r="AD32" s="21"/>
      <c r="AE32" s="39"/>
      <c r="AF32" s="39"/>
      <c r="AG32" s="39"/>
      <c r="AH32" s="39"/>
      <c r="AI32" s="39"/>
      <c r="AJ32" s="39"/>
      <c r="AK32" s="39"/>
      <c r="AL32" s="4"/>
      <c r="AM32" s="4"/>
      <c r="AN32" s="46"/>
      <c r="AO32" s="46"/>
    </row>
    <row r="33" spans="1:41" ht="15.75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2"/>
      <c r="P33" s="21"/>
      <c r="Q33" s="21"/>
      <c r="R33" s="22"/>
      <c r="S33" s="22"/>
      <c r="T33" s="22"/>
      <c r="U33" s="22"/>
      <c r="V33" s="22"/>
      <c r="W33" s="21"/>
      <c r="X33" s="21"/>
      <c r="Y33" s="21"/>
      <c r="Z33" s="21"/>
      <c r="AA33" s="21"/>
      <c r="AB33" s="22"/>
      <c r="AC33" s="22"/>
      <c r="AD33" s="21"/>
      <c r="AE33" s="39"/>
      <c r="AF33" s="39"/>
      <c r="AG33" s="39"/>
      <c r="AH33" s="39"/>
      <c r="AI33" s="39"/>
      <c r="AJ33" s="39"/>
      <c r="AK33" s="39"/>
      <c r="AL33" s="4"/>
      <c r="AM33" s="4"/>
      <c r="AN33" s="46"/>
      <c r="AO33" s="46"/>
    </row>
    <row r="34" spans="1:41" ht="15.75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2"/>
      <c r="P34" s="21"/>
      <c r="Q34" s="21"/>
      <c r="R34" s="22"/>
      <c r="S34" s="22"/>
      <c r="T34" s="22"/>
      <c r="U34" s="22"/>
      <c r="V34" s="22"/>
      <c r="W34" s="21"/>
      <c r="X34" s="21"/>
      <c r="Y34" s="21"/>
      <c r="Z34" s="21"/>
      <c r="AA34" s="21"/>
      <c r="AB34" s="22"/>
      <c r="AC34" s="22"/>
      <c r="AD34" s="21"/>
      <c r="AE34" s="39"/>
      <c r="AF34" s="39"/>
      <c r="AG34" s="39"/>
      <c r="AH34" s="39"/>
      <c r="AI34" s="39"/>
      <c r="AJ34" s="39"/>
      <c r="AK34" s="39"/>
      <c r="AL34" s="4"/>
      <c r="AM34" s="4"/>
      <c r="AN34" s="46"/>
      <c r="AO34" s="46"/>
    </row>
    <row r="35" spans="1:41" ht="15.75" thickBot="1" x14ac:dyDescent="0.3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40"/>
      <c r="P35" s="39"/>
      <c r="Q35" s="39"/>
      <c r="R35" s="40"/>
      <c r="S35" s="40"/>
      <c r="T35" s="40"/>
      <c r="U35" s="40"/>
      <c r="V35" s="40"/>
      <c r="W35" s="39"/>
      <c r="X35" s="39"/>
      <c r="Y35" s="39"/>
      <c r="Z35" s="39"/>
      <c r="AA35" s="39"/>
      <c r="AB35" s="40"/>
      <c r="AC35" s="40"/>
      <c r="AD35" s="39"/>
      <c r="AE35" s="39"/>
      <c r="AF35" s="39"/>
      <c r="AG35" s="39"/>
      <c r="AH35" s="39"/>
      <c r="AI35" s="39"/>
      <c r="AJ35" s="39"/>
      <c r="AK35" s="39"/>
      <c r="AL35" s="4"/>
      <c r="AM35" s="4"/>
      <c r="AN35" s="4"/>
      <c r="AO35" s="4"/>
    </row>
    <row r="36" spans="1:41" ht="34.5" customHeight="1" thickBot="1" x14ac:dyDescent="0.35">
      <c r="A36" s="98" t="str">
        <f>A17</f>
        <v>Директор:</v>
      </c>
      <c r="B36" s="98"/>
      <c r="C36" s="98"/>
      <c r="D36" s="98"/>
      <c r="E36" s="98"/>
      <c r="F36" s="98"/>
      <c r="G36" s="9"/>
      <c r="H36" s="99" t="s">
        <v>0</v>
      </c>
      <c r="I36" s="99"/>
      <c r="J36" s="99"/>
      <c r="K36" s="99"/>
      <c r="L36" s="54" t="s">
        <v>1</v>
      </c>
      <c r="M36" s="10">
        <v>38</v>
      </c>
      <c r="N36" s="11"/>
      <c r="O36" s="12"/>
      <c r="P36" s="11"/>
      <c r="Q36" s="11"/>
      <c r="R36" s="12"/>
      <c r="S36" s="12"/>
      <c r="T36" s="12"/>
      <c r="U36" s="12"/>
      <c r="V36" s="12"/>
      <c r="W36" s="11"/>
      <c r="X36" s="11"/>
      <c r="Y36" s="11"/>
      <c r="Z36" s="11"/>
      <c r="AA36" s="11"/>
      <c r="AB36" s="12"/>
      <c r="AC36" s="12"/>
      <c r="AD36" s="11"/>
      <c r="AE36" s="11"/>
      <c r="AF36" s="39"/>
      <c r="AG36" s="39"/>
      <c r="AH36" s="39"/>
      <c r="AI36" s="39"/>
      <c r="AJ36" s="39"/>
      <c r="AK36" s="39"/>
      <c r="AL36" s="4"/>
      <c r="AM36" s="4"/>
      <c r="AN36" s="4"/>
      <c r="AO36" s="4"/>
    </row>
    <row r="37" spans="1:41" ht="18.75" x14ac:dyDescent="0.3">
      <c r="A37" s="11"/>
      <c r="B37" s="11"/>
      <c r="C37" s="11"/>
      <c r="D37" s="11"/>
      <c r="E37" s="11"/>
      <c r="F37" s="100" t="s">
        <v>35</v>
      </c>
      <c r="G37" s="100"/>
      <c r="H37" s="100"/>
      <c r="I37" s="100"/>
      <c r="J37" s="100"/>
      <c r="K37" s="100"/>
      <c r="L37" s="11"/>
      <c r="M37" s="11"/>
      <c r="N37" s="11"/>
      <c r="O37" s="12"/>
      <c r="P37" s="11"/>
      <c r="Q37" s="11"/>
      <c r="R37" s="12"/>
      <c r="S37" s="12"/>
      <c r="T37" s="12"/>
      <c r="U37" s="12"/>
      <c r="V37" s="12"/>
      <c r="W37" s="11"/>
      <c r="X37" s="11"/>
      <c r="Y37" s="11"/>
      <c r="Z37" s="11"/>
      <c r="AA37" s="11"/>
      <c r="AB37" s="12"/>
      <c r="AC37" s="12"/>
      <c r="AD37" s="11"/>
      <c r="AE37" s="11"/>
      <c r="AF37" s="39"/>
      <c r="AG37" s="39"/>
      <c r="AH37" s="39"/>
      <c r="AI37" s="39"/>
      <c r="AJ37" s="39"/>
      <c r="AK37" s="39"/>
      <c r="AL37" s="4"/>
      <c r="AM37" s="4"/>
      <c r="AN37" s="4"/>
      <c r="AO37" s="4"/>
    </row>
    <row r="38" spans="1:41" ht="68.25" customHeight="1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55" t="s">
        <v>2</v>
      </c>
      <c r="M38" s="13" t="s">
        <v>3</v>
      </c>
      <c r="N38" s="13" t="s">
        <v>63</v>
      </c>
      <c r="O38" s="56" t="s">
        <v>47</v>
      </c>
      <c r="P38" s="13" t="s">
        <v>64</v>
      </c>
      <c r="Q38" s="13" t="s">
        <v>42</v>
      </c>
      <c r="R38" s="56" t="s">
        <v>43</v>
      </c>
      <c r="S38" s="56" t="s">
        <v>61</v>
      </c>
      <c r="T38" s="14" t="s">
        <v>52</v>
      </c>
      <c r="U38" s="14" t="s">
        <v>48</v>
      </c>
      <c r="V38" s="56" t="s">
        <v>44</v>
      </c>
      <c r="W38" s="56" t="s">
        <v>51</v>
      </c>
      <c r="X38" s="13"/>
      <c r="Y38" s="13"/>
      <c r="Z38" s="13"/>
      <c r="AA38" s="13"/>
      <c r="AB38" s="39"/>
      <c r="AC38" s="39"/>
      <c r="AD38" s="4"/>
      <c r="AE38" s="4"/>
      <c r="AF38" s="101"/>
      <c r="AG38" s="101"/>
    </row>
    <row r="39" spans="1:41" ht="37.5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57" t="s">
        <v>65</v>
      </c>
      <c r="M39" s="58"/>
      <c r="N39" s="58">
        <v>0.06</v>
      </c>
      <c r="O39" s="59">
        <v>0.03</v>
      </c>
      <c r="P39" s="58">
        <v>8.0000000000000002E-3</v>
      </c>
      <c r="Q39" s="58">
        <v>1E-3</v>
      </c>
      <c r="R39" s="58"/>
      <c r="S39" s="58"/>
      <c r="T39" s="16"/>
      <c r="U39" s="16"/>
      <c r="V39" s="59"/>
      <c r="W39" s="58"/>
      <c r="X39" s="58"/>
      <c r="Y39" s="58"/>
      <c r="Z39" s="58"/>
      <c r="AA39" s="58"/>
      <c r="AB39" s="39"/>
      <c r="AC39" s="39"/>
      <c r="AD39" s="4"/>
      <c r="AE39" s="4"/>
      <c r="AF39" s="4"/>
      <c r="AG39" s="4"/>
    </row>
    <row r="40" spans="1:41" ht="18.75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57" t="s">
        <v>34</v>
      </c>
      <c r="M40" s="58">
        <v>7.4999999999999997E-2</v>
      </c>
      <c r="N40" s="58"/>
      <c r="O40" s="59"/>
      <c r="P40" s="58"/>
      <c r="Q40" s="58"/>
      <c r="R40" s="59"/>
      <c r="S40" s="59"/>
      <c r="T40" s="16"/>
      <c r="U40" s="16"/>
      <c r="V40" s="60"/>
      <c r="W40" s="61"/>
      <c r="X40" s="61"/>
      <c r="Y40" s="58"/>
      <c r="Z40" s="58"/>
      <c r="AA40" s="58"/>
      <c r="AB40" s="39"/>
      <c r="AC40" s="39"/>
      <c r="AD40" s="4"/>
      <c r="AE40" s="4"/>
      <c r="AF40" s="4"/>
      <c r="AG40" s="4"/>
    </row>
    <row r="41" spans="1:41" ht="18.75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57" t="s">
        <v>43</v>
      </c>
      <c r="M41" s="58"/>
      <c r="N41" s="58"/>
      <c r="O41" s="59"/>
      <c r="P41" s="58"/>
      <c r="Q41" s="58">
        <v>1E-3</v>
      </c>
      <c r="R41" s="11">
        <v>1</v>
      </c>
      <c r="S41" s="59"/>
      <c r="T41" s="16"/>
      <c r="U41" s="16"/>
      <c r="V41" s="60"/>
      <c r="W41" s="61"/>
      <c r="X41" s="61"/>
      <c r="Y41" s="58"/>
      <c r="Z41" s="58"/>
      <c r="AA41" s="58"/>
      <c r="AB41" s="43"/>
      <c r="AC41" s="43"/>
    </row>
    <row r="42" spans="1:41" ht="18.75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57" t="s">
        <v>53</v>
      </c>
      <c r="M42" s="58"/>
      <c r="N42" s="58"/>
      <c r="O42" s="59"/>
      <c r="P42" s="58"/>
      <c r="Q42" s="58"/>
      <c r="R42" s="59"/>
      <c r="S42" s="59"/>
      <c r="T42" s="16"/>
      <c r="U42" s="16">
        <v>1E-3</v>
      </c>
      <c r="V42" s="60">
        <v>2.5000000000000001E-2</v>
      </c>
      <c r="W42" s="61"/>
      <c r="X42" s="61"/>
      <c r="Y42" s="58"/>
      <c r="Z42" s="58"/>
      <c r="AA42" s="58"/>
      <c r="AB42" s="43"/>
      <c r="AC42" s="43"/>
    </row>
    <row r="43" spans="1:41" ht="18.75" x14ac:dyDescent="0.3">
      <c r="A43" s="11"/>
      <c r="B43" s="11"/>
      <c r="C43" s="99" t="s">
        <v>24</v>
      </c>
      <c r="D43" s="99"/>
      <c r="E43" s="99"/>
      <c r="F43" s="99"/>
      <c r="G43" s="99"/>
      <c r="H43" s="99"/>
      <c r="I43" s="99"/>
      <c r="J43" s="11"/>
      <c r="K43" s="11"/>
      <c r="L43" s="57" t="s">
        <v>61</v>
      </c>
      <c r="M43" s="58"/>
      <c r="N43" s="58"/>
      <c r="O43" s="59"/>
      <c r="P43" s="58"/>
      <c r="Q43" s="58"/>
      <c r="R43" s="59"/>
      <c r="S43" s="59">
        <v>2.5000000000000001E-2</v>
      </c>
      <c r="T43" s="16"/>
      <c r="U43" s="16"/>
      <c r="V43" s="60"/>
      <c r="W43" s="61"/>
      <c r="X43" s="61"/>
      <c r="Y43" s="58"/>
      <c r="Z43" s="58"/>
      <c r="AA43" s="58"/>
      <c r="AB43" s="43"/>
      <c r="AC43" s="43"/>
    </row>
    <row r="44" spans="1:41" ht="18.75" x14ac:dyDescent="0.3">
      <c r="A44" s="11"/>
      <c r="B44" s="99" t="s">
        <v>25</v>
      </c>
      <c r="C44" s="99"/>
      <c r="D44" s="99"/>
      <c r="E44" s="99"/>
      <c r="F44" s="99"/>
      <c r="G44" s="99"/>
      <c r="H44" s="99"/>
      <c r="I44" s="99"/>
      <c r="J44" s="99"/>
      <c r="K44" s="11"/>
      <c r="L44" s="16" t="s">
        <v>52</v>
      </c>
      <c r="M44" s="58"/>
      <c r="N44" s="58"/>
      <c r="O44" s="59"/>
      <c r="P44" s="58"/>
      <c r="Q44" s="58"/>
      <c r="R44" s="59"/>
      <c r="S44" s="59"/>
      <c r="T44" s="16">
        <v>0.03</v>
      </c>
      <c r="U44" s="16"/>
      <c r="V44" s="60"/>
      <c r="W44" s="61"/>
      <c r="X44" s="61"/>
      <c r="Y44" s="58"/>
      <c r="Z44" s="58"/>
      <c r="AA44" s="58"/>
      <c r="AB44" s="43"/>
      <c r="AC44" s="43"/>
    </row>
    <row r="45" spans="1:41" ht="18.75" x14ac:dyDescent="0.3">
      <c r="A45" s="11"/>
      <c r="B45" s="11"/>
      <c r="C45" s="50" t="s">
        <v>26</v>
      </c>
      <c r="D45" s="51">
        <v>3</v>
      </c>
      <c r="E45" s="9" t="s">
        <v>26</v>
      </c>
      <c r="F45" s="51" t="s">
        <v>83</v>
      </c>
      <c r="G45" s="9">
        <v>20</v>
      </c>
      <c r="H45" s="51">
        <v>22</v>
      </c>
      <c r="I45" s="9" t="s">
        <v>27</v>
      </c>
      <c r="J45" s="11"/>
      <c r="K45" s="11"/>
      <c r="L45" s="16" t="s">
        <v>51</v>
      </c>
      <c r="M45" s="58"/>
      <c r="N45" s="58"/>
      <c r="O45" s="59"/>
      <c r="P45" s="58"/>
      <c r="Q45" s="58"/>
      <c r="R45" s="59"/>
      <c r="S45" s="59"/>
      <c r="T45" s="16"/>
      <c r="U45" s="16"/>
      <c r="V45" s="60"/>
      <c r="W45" s="61">
        <v>0.1</v>
      </c>
      <c r="X45" s="61"/>
      <c r="Y45" s="58"/>
      <c r="Z45" s="58"/>
      <c r="AA45" s="58"/>
      <c r="AB45" s="43"/>
      <c r="AC45" s="43"/>
    </row>
    <row r="46" spans="1:41" ht="18.75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6"/>
      <c r="M46" s="58"/>
      <c r="N46" s="58"/>
      <c r="O46" s="59"/>
      <c r="P46" s="58"/>
      <c r="Q46" s="58"/>
      <c r="R46" s="59"/>
      <c r="S46" s="59"/>
      <c r="T46" s="16"/>
      <c r="U46" s="16"/>
      <c r="V46" s="60"/>
      <c r="W46" s="61"/>
      <c r="X46" s="61"/>
      <c r="Y46" s="58"/>
      <c r="Z46" s="58"/>
      <c r="AA46" s="58"/>
      <c r="AB46" s="43"/>
      <c r="AC46" s="43"/>
    </row>
    <row r="47" spans="1:41" ht="18.75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7" t="s">
        <v>28</v>
      </c>
      <c r="M47" s="18">
        <f>M39+M40+M41+M42+M43+M44+M45+M46</f>
        <v>7.4999999999999997E-2</v>
      </c>
      <c r="N47" s="18">
        <f t="shared" ref="N47:W47" si="11">N39+N40+N41+N42+N43+N44+N45+N46</f>
        <v>0.06</v>
      </c>
      <c r="O47" s="18">
        <f t="shared" si="11"/>
        <v>0.03</v>
      </c>
      <c r="P47" s="18">
        <f t="shared" si="11"/>
        <v>8.0000000000000002E-3</v>
      </c>
      <c r="Q47" s="18">
        <f t="shared" si="11"/>
        <v>2E-3</v>
      </c>
      <c r="R47" s="18">
        <f t="shared" si="11"/>
        <v>1</v>
      </c>
      <c r="S47" s="18">
        <f t="shared" si="11"/>
        <v>2.5000000000000001E-2</v>
      </c>
      <c r="T47" s="18">
        <f t="shared" si="11"/>
        <v>0.03</v>
      </c>
      <c r="U47" s="18">
        <f t="shared" si="11"/>
        <v>1E-3</v>
      </c>
      <c r="V47" s="18">
        <f t="shared" si="11"/>
        <v>2.5000000000000001E-2</v>
      </c>
      <c r="W47" s="18">
        <f t="shared" si="11"/>
        <v>0.1</v>
      </c>
      <c r="X47" s="18"/>
      <c r="Y47" s="18"/>
      <c r="Z47" s="18"/>
      <c r="AA47" s="18"/>
      <c r="AB47" s="43"/>
      <c r="AC47" s="43"/>
    </row>
    <row r="48" spans="1:41" ht="18.75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7" t="s">
        <v>29</v>
      </c>
      <c r="M48" s="19">
        <f t="shared" ref="M48:W48" si="12">M47*$M$36</f>
        <v>2.85</v>
      </c>
      <c r="N48" s="19">
        <f t="shared" si="12"/>
        <v>2.2799999999999998</v>
      </c>
      <c r="O48" s="19">
        <f t="shared" si="12"/>
        <v>1.1399999999999999</v>
      </c>
      <c r="P48" s="19">
        <f t="shared" si="12"/>
        <v>0.30399999999999999</v>
      </c>
      <c r="Q48" s="19">
        <f t="shared" si="12"/>
        <v>7.5999999999999998E-2</v>
      </c>
      <c r="R48" s="19">
        <f t="shared" si="12"/>
        <v>38</v>
      </c>
      <c r="S48" s="19">
        <f t="shared" si="12"/>
        <v>0.95000000000000007</v>
      </c>
      <c r="T48" s="19">
        <f t="shared" si="12"/>
        <v>1.1399999999999999</v>
      </c>
      <c r="U48" s="19">
        <f t="shared" si="12"/>
        <v>3.7999999999999999E-2</v>
      </c>
      <c r="V48" s="19">
        <f t="shared" si="12"/>
        <v>0.95000000000000007</v>
      </c>
      <c r="W48" s="19">
        <f t="shared" si="12"/>
        <v>3.8000000000000003</v>
      </c>
      <c r="X48" s="19"/>
      <c r="Y48" s="19"/>
      <c r="Z48" s="19"/>
      <c r="AA48" s="19"/>
      <c r="AB48" s="43"/>
      <c r="AC48" s="43"/>
    </row>
    <row r="49" spans="1:39" ht="18.75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7" t="s">
        <v>30</v>
      </c>
      <c r="M49" s="16">
        <v>50</v>
      </c>
      <c r="N49" s="16">
        <v>90</v>
      </c>
      <c r="O49" s="66">
        <v>105</v>
      </c>
      <c r="P49" s="16">
        <v>800</v>
      </c>
      <c r="Q49" s="16">
        <v>15</v>
      </c>
      <c r="R49" s="66">
        <v>10</v>
      </c>
      <c r="S49" s="66">
        <v>560</v>
      </c>
      <c r="T49" s="16">
        <v>110</v>
      </c>
      <c r="U49" s="16">
        <v>1115</v>
      </c>
      <c r="V49" s="66">
        <v>95</v>
      </c>
      <c r="W49" s="66">
        <v>115</v>
      </c>
      <c r="X49" s="16"/>
      <c r="Y49" s="16"/>
      <c r="Z49" s="16"/>
      <c r="AA49" s="16"/>
      <c r="AB49" s="43"/>
      <c r="AC49" s="43"/>
    </row>
    <row r="50" spans="1:39" ht="18.75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7" t="s">
        <v>31</v>
      </c>
      <c r="M50" s="17">
        <f t="shared" ref="M50:Q50" si="13">M48*M49</f>
        <v>142.5</v>
      </c>
      <c r="N50" s="17">
        <f t="shared" si="13"/>
        <v>205.2</v>
      </c>
      <c r="O50" s="67">
        <f t="shared" si="13"/>
        <v>119.69999999999999</v>
      </c>
      <c r="P50" s="67">
        <f t="shared" si="13"/>
        <v>243.2</v>
      </c>
      <c r="Q50" s="17">
        <f t="shared" si="13"/>
        <v>1.1399999999999999</v>
      </c>
      <c r="R50" s="67">
        <f t="shared" ref="R50:W50" si="14">R48*R49</f>
        <v>380</v>
      </c>
      <c r="S50" s="67">
        <f t="shared" si="14"/>
        <v>532</v>
      </c>
      <c r="T50" s="67">
        <f t="shared" si="14"/>
        <v>125.39999999999999</v>
      </c>
      <c r="U50" s="67">
        <f t="shared" si="14"/>
        <v>42.37</v>
      </c>
      <c r="V50" s="67">
        <f t="shared" si="14"/>
        <v>90.25</v>
      </c>
      <c r="W50" s="67">
        <f t="shared" si="14"/>
        <v>437.00000000000006</v>
      </c>
      <c r="X50" s="68"/>
      <c r="Y50" s="68">
        <f>SUM(M50:X50)</f>
        <v>2318.7599999999998</v>
      </c>
      <c r="Z50" s="17"/>
      <c r="AA50" s="17"/>
      <c r="AB50" s="43"/>
      <c r="AC50" s="43"/>
    </row>
    <row r="51" spans="1:39" ht="19.5" thickBot="1" x14ac:dyDescent="0.3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 t="s">
        <v>32</v>
      </c>
      <c r="M51" s="11"/>
      <c r="N51" s="11"/>
      <c r="O51" s="12"/>
      <c r="P51" s="11"/>
      <c r="Q51" s="11"/>
      <c r="R51" s="12"/>
      <c r="S51" s="12"/>
      <c r="T51" s="12"/>
      <c r="U51" s="12"/>
      <c r="V51" s="12"/>
      <c r="W51" s="11"/>
      <c r="X51" s="11"/>
      <c r="Y51" s="11"/>
      <c r="Z51" s="11">
        <f>Y50/M36</f>
        <v>61.019999999999996</v>
      </c>
      <c r="AA51" s="11"/>
      <c r="AB51" s="12"/>
      <c r="AC51" s="12"/>
      <c r="AD51" s="11"/>
      <c r="AE51" s="11"/>
      <c r="AF51" s="39"/>
      <c r="AG51" s="39"/>
      <c r="AH51" s="39"/>
      <c r="AI51" s="39"/>
      <c r="AJ51" s="43"/>
      <c r="AK51" s="43"/>
    </row>
    <row r="52" spans="1:39" ht="18" customHeight="1" thickBot="1" x14ac:dyDescent="0.35">
      <c r="A52" s="102" t="str">
        <f>A36</f>
        <v>Директор:</v>
      </c>
      <c r="B52" s="102"/>
      <c r="C52" s="52"/>
      <c r="D52" s="52"/>
      <c r="E52" s="52"/>
      <c r="F52" s="53" t="s">
        <v>0</v>
      </c>
      <c r="G52" s="53"/>
      <c r="H52" s="53"/>
      <c r="I52" s="53"/>
      <c r="J52" s="53"/>
      <c r="K52" s="53"/>
      <c r="L52" s="54" t="s">
        <v>1</v>
      </c>
      <c r="M52" s="10">
        <v>54</v>
      </c>
      <c r="N52" s="11"/>
      <c r="O52" s="12"/>
      <c r="P52" s="11"/>
      <c r="Q52" s="11"/>
      <c r="R52" s="12"/>
      <c r="S52" s="12"/>
      <c r="T52" s="12"/>
      <c r="U52" s="12"/>
      <c r="V52" s="12"/>
      <c r="W52" s="11"/>
      <c r="X52" s="11"/>
      <c r="Y52" s="11"/>
      <c r="Z52" s="11"/>
      <c r="AA52" s="11"/>
      <c r="AB52" s="12"/>
      <c r="AC52" s="12"/>
      <c r="AD52" s="11"/>
      <c r="AE52" s="11"/>
      <c r="AF52" s="39"/>
      <c r="AG52" s="39"/>
      <c r="AH52" s="39"/>
      <c r="AI52" s="39"/>
      <c r="AJ52" s="43"/>
      <c r="AK52" s="43"/>
    </row>
    <row r="53" spans="1:39" ht="18.75" x14ac:dyDescent="0.3">
      <c r="A53" s="11"/>
      <c r="B53" s="11"/>
      <c r="C53" s="11"/>
      <c r="D53" s="11"/>
      <c r="E53" s="11"/>
      <c r="F53" s="100" t="s">
        <v>35</v>
      </c>
      <c r="G53" s="100"/>
      <c r="H53" s="100"/>
      <c r="I53" s="100"/>
      <c r="J53" s="100"/>
      <c r="K53" s="100"/>
      <c r="L53" s="11"/>
      <c r="M53" s="11"/>
      <c r="N53" s="11"/>
      <c r="O53" s="12"/>
      <c r="P53" s="11"/>
      <c r="Q53" s="11"/>
      <c r="R53" s="12"/>
      <c r="S53" s="12"/>
      <c r="T53" s="12"/>
      <c r="U53" s="12"/>
      <c r="V53" s="12"/>
      <c r="W53" s="11"/>
      <c r="X53" s="11"/>
      <c r="Y53" s="11"/>
      <c r="Z53" s="11"/>
      <c r="AA53" s="11"/>
      <c r="AB53" s="12"/>
      <c r="AC53" s="12"/>
      <c r="AD53" s="11"/>
      <c r="AE53" s="11"/>
      <c r="AF53" s="39"/>
      <c r="AG53" s="39"/>
      <c r="AH53" s="39"/>
      <c r="AI53" s="39"/>
      <c r="AJ53" s="43"/>
      <c r="AK53" s="43"/>
    </row>
    <row r="54" spans="1:39" ht="63.75" customHeight="1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55" t="s">
        <v>2</v>
      </c>
      <c r="M54" s="13" t="s">
        <v>3</v>
      </c>
      <c r="N54" s="13" t="s">
        <v>4</v>
      </c>
      <c r="O54" s="13" t="s">
        <v>7</v>
      </c>
      <c r="P54" s="56" t="s">
        <v>8</v>
      </c>
      <c r="Q54" s="56" t="s">
        <v>9</v>
      </c>
      <c r="R54" s="56" t="s">
        <v>10</v>
      </c>
      <c r="S54" s="56" t="s">
        <v>11</v>
      </c>
      <c r="T54" s="56" t="s">
        <v>12</v>
      </c>
      <c r="U54" s="56" t="s">
        <v>55</v>
      </c>
      <c r="V54" s="13" t="s">
        <v>13</v>
      </c>
      <c r="W54" s="13" t="s">
        <v>15</v>
      </c>
      <c r="X54" s="14" t="s">
        <v>50</v>
      </c>
      <c r="Y54" s="13" t="s">
        <v>48</v>
      </c>
      <c r="Z54" s="14" t="s">
        <v>44</v>
      </c>
      <c r="AA54" s="15"/>
      <c r="AB54" s="15"/>
      <c r="AC54" s="15"/>
      <c r="AD54" s="43"/>
      <c r="AE54" s="43"/>
      <c r="AF54" s="43"/>
      <c r="AG54" s="43"/>
      <c r="AH54" s="39"/>
      <c r="AI54" s="39"/>
      <c r="AJ54" s="4"/>
      <c r="AK54" s="4"/>
      <c r="AL54" s="46"/>
      <c r="AM54" s="46"/>
    </row>
    <row r="55" spans="1:39" ht="18.75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57" t="s">
        <v>22</v>
      </c>
      <c r="M55" s="58"/>
      <c r="N55" s="58"/>
      <c r="O55" s="58">
        <v>0.06</v>
      </c>
      <c r="P55" s="59"/>
      <c r="Q55" s="59">
        <v>2.2000000000000001E-3</v>
      </c>
      <c r="R55" s="59">
        <v>5.0000000000000001E-3</v>
      </c>
      <c r="S55" s="59">
        <v>1E-3</v>
      </c>
      <c r="T55" s="60">
        <v>3.0000000000000001E-3</v>
      </c>
      <c r="U55" s="60">
        <v>0.01</v>
      </c>
      <c r="V55" s="61"/>
      <c r="W55" s="58"/>
      <c r="X55" s="16"/>
      <c r="Y55" s="16"/>
      <c r="Z55" s="16"/>
      <c r="AA55" s="16"/>
      <c r="AB55" s="16"/>
      <c r="AC55" s="16"/>
      <c r="AD55" s="43"/>
      <c r="AE55" s="43"/>
      <c r="AF55" s="43"/>
      <c r="AG55" s="43"/>
      <c r="AH55" s="39"/>
      <c r="AI55" s="39"/>
      <c r="AJ55" s="4"/>
      <c r="AK55" s="4"/>
      <c r="AL55" s="4"/>
      <c r="AM55" s="4"/>
    </row>
    <row r="56" spans="1:39" ht="37.5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57" t="s">
        <v>68</v>
      </c>
      <c r="M56" s="58"/>
      <c r="N56" s="58">
        <v>0.06</v>
      </c>
      <c r="O56" s="58"/>
      <c r="P56" s="59">
        <v>1E-3</v>
      </c>
      <c r="Q56" s="59">
        <v>7.0000000000000001E-3</v>
      </c>
      <c r="R56" s="59">
        <v>6.0000000000000001E-3</v>
      </c>
      <c r="S56" s="59">
        <v>1E-3</v>
      </c>
      <c r="T56" s="59">
        <v>5.0000000000000001E-3</v>
      </c>
      <c r="U56" s="59"/>
      <c r="V56" s="59">
        <v>6.0000000000000001E-3</v>
      </c>
      <c r="W56" s="59">
        <v>6.4000000000000001E-2</v>
      </c>
      <c r="X56" s="16"/>
      <c r="Y56" s="16"/>
      <c r="Z56" s="16"/>
      <c r="AA56" s="16"/>
      <c r="AB56" s="16"/>
      <c r="AC56" s="16"/>
      <c r="AD56" s="43"/>
      <c r="AE56" s="43"/>
      <c r="AF56" s="43"/>
      <c r="AG56" s="43"/>
      <c r="AH56" s="39"/>
      <c r="AI56" s="39"/>
      <c r="AJ56" s="4"/>
      <c r="AK56" s="4"/>
      <c r="AL56" s="4"/>
      <c r="AM56" s="4"/>
    </row>
    <row r="57" spans="1:39" ht="18.75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57" t="s">
        <v>3</v>
      </c>
      <c r="M57" s="58">
        <v>7.4999999999999997E-2</v>
      </c>
      <c r="N57" s="58"/>
      <c r="O57" s="58"/>
      <c r="P57" s="59"/>
      <c r="Q57" s="59"/>
      <c r="R57" s="59"/>
      <c r="S57" s="59"/>
      <c r="T57" s="60"/>
      <c r="U57" s="60"/>
      <c r="V57" s="61"/>
      <c r="W57" s="58"/>
      <c r="X57" s="16"/>
      <c r="Y57" s="16"/>
      <c r="Z57" s="16"/>
      <c r="AA57" s="16"/>
      <c r="AB57" s="16"/>
      <c r="AC57" s="16"/>
      <c r="AD57" s="43"/>
      <c r="AE57" s="43"/>
      <c r="AF57" s="43"/>
      <c r="AG57" s="43"/>
      <c r="AH57" s="39"/>
      <c r="AI57" s="39"/>
      <c r="AJ57" s="4"/>
      <c r="AK57" s="4"/>
      <c r="AL57" s="4"/>
      <c r="AM57" s="4"/>
    </row>
    <row r="58" spans="1:39" ht="18.75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57" t="s">
        <v>50</v>
      </c>
      <c r="M58" s="58"/>
      <c r="N58" s="58"/>
      <c r="O58" s="58"/>
      <c r="P58" s="59"/>
      <c r="Q58" s="59"/>
      <c r="R58" s="59"/>
      <c r="S58" s="59"/>
      <c r="T58" s="60"/>
      <c r="U58" s="60"/>
      <c r="V58" s="61"/>
      <c r="W58" s="58"/>
      <c r="X58" s="16">
        <v>0.14199999999999999</v>
      </c>
      <c r="Y58" s="16"/>
      <c r="Z58" s="16"/>
      <c r="AA58" s="16"/>
      <c r="AB58" s="16"/>
      <c r="AC58" s="16"/>
      <c r="AD58" s="43"/>
      <c r="AE58" s="43"/>
      <c r="AF58" s="43"/>
      <c r="AG58" s="43"/>
      <c r="AH58" s="39"/>
      <c r="AI58" s="39"/>
      <c r="AJ58" s="4"/>
      <c r="AK58" s="4"/>
      <c r="AL58" s="4"/>
      <c r="AM58" s="4"/>
    </row>
    <row r="59" spans="1:39" ht="18" customHeight="1" x14ac:dyDescent="0.3">
      <c r="A59" s="11"/>
      <c r="B59" s="11"/>
      <c r="C59" s="99" t="s">
        <v>24</v>
      </c>
      <c r="D59" s="99"/>
      <c r="E59" s="99"/>
      <c r="F59" s="99"/>
      <c r="G59" s="99"/>
      <c r="H59" s="99"/>
      <c r="I59" s="99"/>
      <c r="J59" s="11"/>
      <c r="K59" s="11"/>
      <c r="L59" s="57" t="s">
        <v>53</v>
      </c>
      <c r="M59" s="58"/>
      <c r="N59" s="58"/>
      <c r="O59" s="58"/>
      <c r="P59" s="59"/>
      <c r="Q59" s="59"/>
      <c r="R59" s="59"/>
      <c r="S59" s="59"/>
      <c r="T59" s="60"/>
      <c r="U59" s="60"/>
      <c r="V59" s="61"/>
      <c r="W59" s="58"/>
      <c r="X59" s="16"/>
      <c r="Y59" s="16">
        <v>1E-3</v>
      </c>
      <c r="Z59" s="16">
        <v>2.5000000000000001E-2</v>
      </c>
      <c r="AA59" s="16"/>
      <c r="AB59" s="16"/>
      <c r="AC59" s="16"/>
      <c r="AD59" s="43"/>
      <c r="AE59" s="43"/>
      <c r="AF59" s="43"/>
      <c r="AG59" s="43"/>
      <c r="AH59" s="44"/>
      <c r="AI59" s="44"/>
      <c r="AJ59" s="5"/>
      <c r="AK59" s="5"/>
      <c r="AL59" s="5"/>
      <c r="AM59" s="5"/>
    </row>
    <row r="60" spans="1:39" ht="18.75" x14ac:dyDescent="0.3">
      <c r="A60" s="11"/>
      <c r="B60" s="99" t="s">
        <v>25</v>
      </c>
      <c r="C60" s="99"/>
      <c r="D60" s="99"/>
      <c r="E60" s="99"/>
      <c r="F60" s="99"/>
      <c r="G60" s="99"/>
      <c r="H60" s="99"/>
      <c r="I60" s="99"/>
      <c r="J60" s="99"/>
      <c r="K60" s="11"/>
      <c r="L60" s="16"/>
      <c r="M60" s="58"/>
      <c r="N60" s="58"/>
      <c r="O60" s="58"/>
      <c r="P60" s="59"/>
      <c r="Q60" s="59"/>
      <c r="R60" s="59"/>
      <c r="S60" s="59"/>
      <c r="T60" s="60"/>
      <c r="U60" s="60"/>
      <c r="V60" s="61"/>
      <c r="W60" s="58"/>
      <c r="X60" s="16"/>
      <c r="Y60" s="16"/>
      <c r="Z60" s="16"/>
      <c r="AA60" s="16"/>
      <c r="AB60" s="16"/>
      <c r="AC60" s="16"/>
      <c r="AD60" s="43"/>
      <c r="AE60" s="43"/>
      <c r="AF60" s="43"/>
      <c r="AG60" s="43"/>
      <c r="AH60" s="39"/>
      <c r="AI60" s="39"/>
      <c r="AJ60" s="4"/>
      <c r="AK60" s="4"/>
      <c r="AL60" s="4"/>
      <c r="AM60" s="4"/>
    </row>
    <row r="61" spans="1:39" ht="18.75" x14ac:dyDescent="0.3">
      <c r="A61" s="11"/>
      <c r="B61" s="11"/>
      <c r="C61" s="50" t="s">
        <v>26</v>
      </c>
      <c r="D61" s="51">
        <v>5</v>
      </c>
      <c r="E61" s="9" t="s">
        <v>26</v>
      </c>
      <c r="F61" s="51" t="s">
        <v>83</v>
      </c>
      <c r="G61" s="9">
        <v>20</v>
      </c>
      <c r="H61" s="51">
        <v>22</v>
      </c>
      <c r="I61" s="9" t="s">
        <v>27</v>
      </c>
      <c r="J61" s="11"/>
      <c r="K61" s="11"/>
      <c r="L61" s="16"/>
      <c r="M61" s="58"/>
      <c r="N61" s="58"/>
      <c r="O61" s="58"/>
      <c r="P61" s="59"/>
      <c r="Q61" s="59"/>
      <c r="R61" s="59"/>
      <c r="S61" s="59"/>
      <c r="T61" s="60"/>
      <c r="U61" s="60"/>
      <c r="V61" s="61"/>
      <c r="W61" s="58"/>
      <c r="X61" s="16"/>
      <c r="Y61" s="16"/>
      <c r="Z61" s="16"/>
      <c r="AA61" s="16"/>
      <c r="AB61" s="16"/>
      <c r="AC61" s="16"/>
      <c r="AD61" s="43"/>
      <c r="AE61" s="43"/>
      <c r="AF61" s="43"/>
      <c r="AG61" s="43"/>
      <c r="AH61" s="43"/>
      <c r="AI61" s="43"/>
    </row>
    <row r="62" spans="1:39" ht="18.75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6"/>
      <c r="M62" s="58"/>
      <c r="N62" s="58"/>
      <c r="O62" s="58"/>
      <c r="P62" s="59"/>
      <c r="Q62" s="59"/>
      <c r="R62" s="59"/>
      <c r="S62" s="59"/>
      <c r="T62" s="60"/>
      <c r="U62" s="60"/>
      <c r="V62" s="61"/>
      <c r="W62" s="58"/>
      <c r="X62" s="16"/>
      <c r="Y62" s="16"/>
      <c r="Z62" s="16"/>
      <c r="AA62" s="16"/>
      <c r="AB62" s="16"/>
      <c r="AC62" s="16"/>
      <c r="AD62" s="43"/>
      <c r="AE62" s="43"/>
      <c r="AF62" s="43"/>
      <c r="AG62" s="43"/>
      <c r="AH62" s="43"/>
      <c r="AI62" s="43"/>
    </row>
    <row r="63" spans="1:39" ht="18.75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7" t="s">
        <v>28</v>
      </c>
      <c r="M63" s="18">
        <f>M55+M56+M57+M58+M59+M60</f>
        <v>7.4999999999999997E-2</v>
      </c>
      <c r="N63" s="18">
        <f t="shared" ref="N63:Z63" si="15">N55+N56+N57+N58+N59+N60</f>
        <v>0.06</v>
      </c>
      <c r="O63" s="18">
        <f t="shared" si="15"/>
        <v>0.06</v>
      </c>
      <c r="P63" s="18">
        <f t="shared" si="15"/>
        <v>1E-3</v>
      </c>
      <c r="Q63" s="18">
        <f t="shared" si="15"/>
        <v>9.1999999999999998E-3</v>
      </c>
      <c r="R63" s="18">
        <f t="shared" si="15"/>
        <v>1.0999999999999999E-2</v>
      </c>
      <c r="S63" s="18">
        <f t="shared" si="15"/>
        <v>2E-3</v>
      </c>
      <c r="T63" s="18">
        <f t="shared" si="15"/>
        <v>8.0000000000000002E-3</v>
      </c>
      <c r="U63" s="18">
        <f t="shared" si="15"/>
        <v>0.01</v>
      </c>
      <c r="V63" s="18">
        <f t="shared" si="15"/>
        <v>6.0000000000000001E-3</v>
      </c>
      <c r="W63" s="18">
        <f t="shared" si="15"/>
        <v>6.4000000000000001E-2</v>
      </c>
      <c r="X63" s="18">
        <f t="shared" si="15"/>
        <v>0.14199999999999999</v>
      </c>
      <c r="Y63" s="18">
        <f t="shared" si="15"/>
        <v>1E-3</v>
      </c>
      <c r="Z63" s="18">
        <f t="shared" si="15"/>
        <v>2.5000000000000001E-2</v>
      </c>
      <c r="AA63" s="18"/>
      <c r="AB63" s="18"/>
      <c r="AC63" s="18"/>
      <c r="AD63" s="43"/>
      <c r="AE63" s="43"/>
      <c r="AF63" s="43"/>
      <c r="AG63" s="43"/>
      <c r="AH63" s="43"/>
      <c r="AI63" s="43"/>
    </row>
    <row r="64" spans="1:39" ht="18.75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7" t="s">
        <v>29</v>
      </c>
      <c r="M64" s="19">
        <f>M63*$M$52</f>
        <v>4.05</v>
      </c>
      <c r="N64" s="19">
        <f t="shared" ref="N64:Z64" si="16">N63*$M$52</f>
        <v>3.2399999999999998</v>
      </c>
      <c r="O64" s="19">
        <f t="shared" si="16"/>
        <v>3.2399999999999998</v>
      </c>
      <c r="P64" s="19">
        <f t="shared" si="16"/>
        <v>5.3999999999999999E-2</v>
      </c>
      <c r="Q64" s="19">
        <f t="shared" si="16"/>
        <v>0.49680000000000002</v>
      </c>
      <c r="R64" s="19">
        <f t="shared" si="16"/>
        <v>0.59399999999999997</v>
      </c>
      <c r="S64" s="19">
        <f t="shared" si="16"/>
        <v>0.108</v>
      </c>
      <c r="T64" s="19">
        <f t="shared" si="16"/>
        <v>0.432</v>
      </c>
      <c r="U64" s="19">
        <f t="shared" si="16"/>
        <v>0.54</v>
      </c>
      <c r="V64" s="19">
        <f t="shared" si="16"/>
        <v>0.32400000000000001</v>
      </c>
      <c r="W64" s="19">
        <f t="shared" si="16"/>
        <v>3.456</v>
      </c>
      <c r="X64" s="19">
        <f t="shared" si="16"/>
        <v>7.6679999999999993</v>
      </c>
      <c r="Y64" s="19">
        <f t="shared" si="16"/>
        <v>5.3999999999999999E-2</v>
      </c>
      <c r="Z64" s="19">
        <f t="shared" si="16"/>
        <v>1.35</v>
      </c>
      <c r="AA64" s="19"/>
      <c r="AB64" s="19"/>
      <c r="AC64" s="19"/>
      <c r="AD64" s="43"/>
      <c r="AE64" s="43"/>
      <c r="AF64" s="43"/>
      <c r="AG64" s="43"/>
      <c r="AH64" s="43"/>
      <c r="AI64" s="43"/>
    </row>
    <row r="65" spans="1:41" ht="18.75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7" t="s">
        <v>30</v>
      </c>
      <c r="M65" s="16">
        <v>50</v>
      </c>
      <c r="N65" s="16">
        <v>235</v>
      </c>
      <c r="O65" s="16">
        <v>45</v>
      </c>
      <c r="P65" s="66">
        <v>240</v>
      </c>
      <c r="Q65" s="66">
        <v>45</v>
      </c>
      <c r="R65" s="66">
        <v>56</v>
      </c>
      <c r="S65" s="66">
        <v>15</v>
      </c>
      <c r="T65" s="66">
        <v>162</v>
      </c>
      <c r="U65" s="66">
        <v>195</v>
      </c>
      <c r="V65" s="16">
        <v>800</v>
      </c>
      <c r="W65" s="16">
        <v>110</v>
      </c>
      <c r="X65" s="16">
        <v>145</v>
      </c>
      <c r="Y65" s="16">
        <v>1115</v>
      </c>
      <c r="Z65" s="16">
        <v>95</v>
      </c>
      <c r="AA65" s="16"/>
      <c r="AB65" s="16"/>
      <c r="AC65" s="16"/>
      <c r="AD65" s="43"/>
      <c r="AE65" s="43"/>
      <c r="AF65" s="43"/>
      <c r="AG65" s="43"/>
      <c r="AH65" s="43"/>
      <c r="AI65" s="43"/>
    </row>
    <row r="66" spans="1:41" ht="18.75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7" t="s">
        <v>31</v>
      </c>
      <c r="M66" s="17">
        <f t="shared" ref="M66:Z66" si="17">M64*M65</f>
        <v>202.5</v>
      </c>
      <c r="N66" s="17">
        <f t="shared" si="17"/>
        <v>761.4</v>
      </c>
      <c r="O66" s="17">
        <f t="shared" si="17"/>
        <v>145.79999999999998</v>
      </c>
      <c r="P66" s="67">
        <f t="shared" si="17"/>
        <v>12.959999999999999</v>
      </c>
      <c r="Q66" s="67">
        <f t="shared" si="17"/>
        <v>22.356000000000002</v>
      </c>
      <c r="R66" s="67">
        <f t="shared" si="17"/>
        <v>33.263999999999996</v>
      </c>
      <c r="S66" s="67">
        <f t="shared" si="17"/>
        <v>1.6199999999999999</v>
      </c>
      <c r="T66" s="67">
        <f t="shared" si="17"/>
        <v>69.983999999999995</v>
      </c>
      <c r="U66" s="67">
        <f t="shared" si="17"/>
        <v>105.30000000000001</v>
      </c>
      <c r="V66" s="68">
        <f t="shared" si="17"/>
        <v>259.2</v>
      </c>
      <c r="W66" s="68">
        <f t="shared" si="17"/>
        <v>380.15999999999997</v>
      </c>
      <c r="X66" s="68">
        <f t="shared" si="17"/>
        <v>1111.8599999999999</v>
      </c>
      <c r="Y66" s="68">
        <f t="shared" si="17"/>
        <v>60.21</v>
      </c>
      <c r="Z66" s="68">
        <f t="shared" si="17"/>
        <v>128.25</v>
      </c>
      <c r="AA66" s="17"/>
      <c r="AB66" s="17">
        <f>SUM(M66:AA66)</f>
        <v>3294.8639999999996</v>
      </c>
      <c r="AC66" s="17"/>
      <c r="AD66" s="43"/>
      <c r="AE66" s="43"/>
      <c r="AF66" s="43"/>
      <c r="AG66" s="43"/>
      <c r="AH66" s="43"/>
      <c r="AI66" s="43"/>
    </row>
    <row r="67" spans="1:41" ht="18.75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 t="s">
        <v>32</v>
      </c>
      <c r="M67" s="11"/>
      <c r="N67" s="11"/>
      <c r="O67" s="12"/>
      <c r="P67" s="11"/>
      <c r="Q67" s="11"/>
      <c r="R67" s="12"/>
      <c r="S67" s="12"/>
      <c r="T67" s="12"/>
      <c r="U67" s="12"/>
      <c r="V67" s="12"/>
      <c r="W67" s="11"/>
      <c r="X67" s="11"/>
      <c r="Y67" s="11"/>
      <c r="Z67" s="11"/>
      <c r="AA67" s="11"/>
      <c r="AB67" s="12"/>
      <c r="AC67" s="12">
        <f>AB66/M52</f>
        <v>61.015999999999991</v>
      </c>
      <c r="AD67" s="11"/>
      <c r="AE67" s="11"/>
      <c r="AF67" s="39"/>
      <c r="AG67" s="39"/>
      <c r="AH67" s="39"/>
      <c r="AI67" s="39"/>
      <c r="AJ67" s="43"/>
      <c r="AK67" s="43"/>
    </row>
    <row r="68" spans="1:4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40"/>
      <c r="P68" s="39"/>
      <c r="Q68" s="39"/>
      <c r="R68" s="40"/>
      <c r="S68" s="40"/>
      <c r="T68" s="40"/>
      <c r="U68" s="40"/>
      <c r="V68" s="40"/>
      <c r="W68" s="39"/>
      <c r="X68" s="39"/>
      <c r="Y68" s="39"/>
      <c r="Z68" s="39"/>
      <c r="AA68" s="39"/>
      <c r="AB68" s="40"/>
      <c r="AC68" s="40"/>
      <c r="AD68" s="39"/>
      <c r="AE68" s="39"/>
      <c r="AF68" s="39"/>
      <c r="AG68" s="39"/>
      <c r="AH68" s="39"/>
      <c r="AI68" s="39"/>
      <c r="AJ68" s="43"/>
      <c r="AK68" s="43"/>
    </row>
    <row r="69" spans="1:4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40"/>
      <c r="P69" s="39"/>
      <c r="Q69" s="39"/>
      <c r="R69" s="40"/>
      <c r="S69" s="40"/>
      <c r="T69" s="40"/>
      <c r="U69" s="40"/>
      <c r="V69" s="40"/>
      <c r="W69" s="39"/>
      <c r="X69" s="39"/>
      <c r="Y69" s="39"/>
      <c r="Z69" s="39"/>
      <c r="AA69" s="39"/>
      <c r="AB69" s="40"/>
      <c r="AC69" s="40"/>
      <c r="AD69" s="39"/>
      <c r="AE69" s="39"/>
      <c r="AF69" s="39"/>
      <c r="AG69" s="39"/>
      <c r="AH69" s="39"/>
      <c r="AI69" s="39"/>
      <c r="AJ69" s="43"/>
      <c r="AK69" s="43"/>
    </row>
    <row r="70" spans="1:4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40"/>
      <c r="P70" s="39"/>
      <c r="Q70" s="39"/>
      <c r="R70" s="40"/>
      <c r="S70" s="40"/>
      <c r="T70" s="40"/>
      <c r="U70" s="40"/>
      <c r="V70" s="40"/>
      <c r="W70" s="39"/>
      <c r="X70" s="39"/>
      <c r="Y70" s="39"/>
      <c r="Z70" s="39"/>
      <c r="AA70" s="39"/>
      <c r="AB70" s="40"/>
      <c r="AC70" s="40"/>
      <c r="AD70" s="39"/>
      <c r="AE70" s="39"/>
      <c r="AF70" s="39"/>
      <c r="AG70" s="39"/>
      <c r="AH70" s="39"/>
      <c r="AI70" s="39"/>
      <c r="AJ70" s="43"/>
      <c r="AK70" s="43"/>
    </row>
    <row r="71" spans="1:41" ht="15.75" thickBot="1" x14ac:dyDescent="0.3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40"/>
      <c r="P71" s="39"/>
      <c r="Q71" s="39"/>
      <c r="R71" s="40"/>
      <c r="S71" s="40"/>
      <c r="T71" s="40"/>
      <c r="U71" s="40"/>
      <c r="V71" s="40"/>
      <c r="W71" s="39"/>
      <c r="X71" s="39"/>
      <c r="Y71" s="39"/>
      <c r="Z71" s="39"/>
      <c r="AA71" s="39"/>
      <c r="AB71" s="40"/>
      <c r="AC71" s="40"/>
      <c r="AD71" s="39"/>
      <c r="AE71" s="39"/>
      <c r="AF71" s="39"/>
      <c r="AG71" s="39"/>
      <c r="AH71" s="39"/>
      <c r="AI71" s="39"/>
      <c r="AJ71" s="43"/>
      <c r="AK71" s="43"/>
    </row>
    <row r="72" spans="1:41" s="6" customFormat="1" ht="21.75" customHeight="1" thickBot="1" x14ac:dyDescent="0.35">
      <c r="A72" s="98" t="str">
        <f>A52</f>
        <v>Директор:</v>
      </c>
      <c r="B72" s="98"/>
      <c r="C72" s="98"/>
      <c r="D72" s="98"/>
      <c r="E72" s="98"/>
      <c r="F72" s="98"/>
      <c r="G72" s="103" t="s">
        <v>0</v>
      </c>
      <c r="H72" s="103"/>
      <c r="I72" s="103"/>
      <c r="J72" s="103"/>
      <c r="K72" s="103"/>
      <c r="L72" s="72" t="s">
        <v>1</v>
      </c>
      <c r="M72" s="73">
        <v>54</v>
      </c>
      <c r="N72" s="74"/>
      <c r="O72" s="75"/>
      <c r="P72" s="74"/>
      <c r="Q72" s="74"/>
      <c r="R72" s="75"/>
      <c r="S72" s="75"/>
      <c r="T72" s="75"/>
      <c r="U72" s="75"/>
      <c r="V72" s="75"/>
      <c r="W72" s="74"/>
      <c r="X72" s="74"/>
      <c r="Y72" s="74"/>
      <c r="Z72" s="74"/>
      <c r="AA72" s="74"/>
      <c r="AB72" s="75"/>
      <c r="AC72" s="75"/>
      <c r="AD72" s="74"/>
      <c r="AE72" s="74"/>
      <c r="AF72" s="74"/>
      <c r="AG72" s="74"/>
      <c r="AH72" s="74"/>
      <c r="AI72" s="74"/>
      <c r="AJ72" s="43"/>
      <c r="AK72" s="43"/>
      <c r="AL72"/>
      <c r="AM72"/>
      <c r="AN72"/>
      <c r="AO72"/>
    </row>
    <row r="73" spans="1:41" ht="18.75" x14ac:dyDescent="0.3">
      <c r="A73" s="11"/>
      <c r="B73" s="11"/>
      <c r="C73" s="11"/>
      <c r="D73" s="11"/>
      <c r="E73" s="11"/>
      <c r="F73" s="100" t="s">
        <v>35</v>
      </c>
      <c r="G73" s="100"/>
      <c r="H73" s="100"/>
      <c r="I73" s="100"/>
      <c r="J73" s="100"/>
      <c r="K73" s="100"/>
      <c r="L73" s="11"/>
      <c r="M73" s="11"/>
      <c r="N73" s="11"/>
      <c r="O73" s="12"/>
      <c r="P73" s="11"/>
      <c r="Q73" s="11"/>
      <c r="R73" s="12"/>
      <c r="S73" s="12"/>
      <c r="T73" s="12"/>
      <c r="U73" s="12"/>
      <c r="V73" s="12"/>
      <c r="W73" s="11"/>
      <c r="X73" s="11"/>
      <c r="Y73" s="11"/>
      <c r="Z73" s="11"/>
      <c r="AA73" s="11"/>
      <c r="AB73" s="12"/>
      <c r="AC73" s="12"/>
      <c r="AD73" s="11"/>
      <c r="AE73" s="11"/>
      <c r="AF73" s="11"/>
      <c r="AG73" s="11"/>
      <c r="AH73" s="11"/>
      <c r="AI73" s="11"/>
      <c r="AJ73" s="43"/>
      <c r="AK73" s="43"/>
    </row>
    <row r="74" spans="1:41" ht="78.75" customHeight="1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55" t="s">
        <v>2</v>
      </c>
      <c r="M74" s="13" t="s">
        <v>3</v>
      </c>
      <c r="N74" s="56" t="s">
        <v>39</v>
      </c>
      <c r="O74" s="56" t="s">
        <v>40</v>
      </c>
      <c r="P74" s="13" t="s">
        <v>41</v>
      </c>
      <c r="Q74" s="56" t="s">
        <v>9</v>
      </c>
      <c r="R74" s="56" t="s">
        <v>10</v>
      </c>
      <c r="S74" s="56" t="s">
        <v>46</v>
      </c>
      <c r="T74" s="56" t="s">
        <v>49</v>
      </c>
      <c r="U74" s="56" t="s">
        <v>12</v>
      </c>
      <c r="V74" s="56" t="s">
        <v>11</v>
      </c>
      <c r="W74" s="13" t="s">
        <v>48</v>
      </c>
      <c r="X74" s="13" t="s">
        <v>44</v>
      </c>
      <c r="Y74" s="14" t="s">
        <v>51</v>
      </c>
      <c r="Z74" s="14"/>
      <c r="AA74" s="14"/>
      <c r="AB74" s="14"/>
      <c r="AC74" s="11"/>
      <c r="AD74" s="11"/>
      <c r="AE74" s="11"/>
      <c r="AF74" s="11"/>
      <c r="AG74" s="7"/>
      <c r="AH74" s="43"/>
      <c r="AI74" s="39"/>
      <c r="AJ74" s="39"/>
      <c r="AK74" s="4"/>
      <c r="AL74" s="4"/>
      <c r="AM74" s="46"/>
      <c r="AN74" s="46"/>
    </row>
    <row r="75" spans="1:41" ht="37.5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57" t="s">
        <v>79</v>
      </c>
      <c r="M75" s="58"/>
      <c r="N75" s="58"/>
      <c r="O75" s="58"/>
      <c r="P75" s="58">
        <v>2E-3</v>
      </c>
      <c r="Q75" s="58">
        <v>4.0000000000000001E-3</v>
      </c>
      <c r="R75" s="59">
        <v>6.0000000000000001E-3</v>
      </c>
      <c r="S75" s="59"/>
      <c r="T75" s="59">
        <v>6.5000000000000002E-2</v>
      </c>
      <c r="U75" s="59">
        <v>5.0000000000000001E-3</v>
      </c>
      <c r="V75" s="59">
        <v>1E-3</v>
      </c>
      <c r="W75" s="62"/>
      <c r="X75" s="62"/>
      <c r="Y75" s="16"/>
      <c r="Z75" s="16"/>
      <c r="AA75" s="16"/>
      <c r="AB75" s="16"/>
      <c r="AC75" s="11"/>
      <c r="AD75" s="11"/>
      <c r="AE75" s="11"/>
      <c r="AF75" s="11"/>
      <c r="AG75" s="7"/>
      <c r="AH75" s="43"/>
      <c r="AI75" s="39"/>
      <c r="AJ75" s="39"/>
      <c r="AK75" s="4"/>
      <c r="AL75" s="4"/>
      <c r="AM75" s="4"/>
      <c r="AN75" s="4"/>
    </row>
    <row r="76" spans="1:41" ht="18.75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57" t="s">
        <v>80</v>
      </c>
      <c r="M76" s="58"/>
      <c r="N76" s="59">
        <v>0.06</v>
      </c>
      <c r="O76" s="59">
        <v>7.0000000000000007E-2</v>
      </c>
      <c r="P76" s="58"/>
      <c r="Q76" s="59">
        <v>7.0000000000000001E-3</v>
      </c>
      <c r="R76" s="59"/>
      <c r="S76" s="60">
        <v>1E-3</v>
      </c>
      <c r="T76" s="60"/>
      <c r="U76" s="60">
        <v>4.0000000000000001E-3</v>
      </c>
      <c r="V76" s="59">
        <v>1E-3</v>
      </c>
      <c r="W76" s="16"/>
      <c r="X76" s="16"/>
      <c r="Y76" s="16"/>
      <c r="Z76" s="16"/>
      <c r="AA76" s="16"/>
      <c r="AB76" s="16"/>
      <c r="AC76" s="11"/>
      <c r="AD76" s="11"/>
      <c r="AE76" s="11"/>
      <c r="AF76" s="11"/>
      <c r="AG76" s="7"/>
      <c r="AH76" s="43"/>
      <c r="AI76" s="39"/>
      <c r="AJ76" s="39"/>
      <c r="AK76" s="4"/>
      <c r="AL76" s="4"/>
      <c r="AM76" s="4"/>
      <c r="AN76" s="4"/>
    </row>
    <row r="77" spans="1:41" ht="24" customHeight="1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57" t="s">
        <v>38</v>
      </c>
      <c r="M77" s="58">
        <v>7.4999999999999997E-2</v>
      </c>
      <c r="N77" s="59"/>
      <c r="O77" s="59"/>
      <c r="P77" s="58"/>
      <c r="Q77" s="59"/>
      <c r="R77" s="59"/>
      <c r="S77" s="60"/>
      <c r="T77" s="60"/>
      <c r="U77" s="60"/>
      <c r="V77" s="59"/>
      <c r="W77" s="16">
        <v>1E-3</v>
      </c>
      <c r="X77" s="16">
        <v>2.5000000000000001E-2</v>
      </c>
      <c r="Y77" s="16"/>
      <c r="Z77" s="16"/>
      <c r="AA77" s="16"/>
      <c r="AB77" s="16"/>
      <c r="AC77" s="11"/>
      <c r="AD77" s="11"/>
      <c r="AE77" s="11"/>
      <c r="AF77" s="11"/>
      <c r="AG77" s="7"/>
      <c r="AH77" s="43"/>
      <c r="AI77" s="39"/>
      <c r="AJ77" s="39"/>
      <c r="AK77" s="4"/>
      <c r="AL77" s="4"/>
      <c r="AM77" s="4"/>
      <c r="AN77" s="4"/>
    </row>
    <row r="78" spans="1:41" ht="18.75" x14ac:dyDescent="0.3">
      <c r="A78" s="11"/>
      <c r="B78" s="11"/>
      <c r="C78" s="99" t="s">
        <v>24</v>
      </c>
      <c r="D78" s="99"/>
      <c r="E78" s="99"/>
      <c r="F78" s="99"/>
      <c r="G78" s="99"/>
      <c r="H78" s="99"/>
      <c r="I78" s="99"/>
      <c r="J78" s="11"/>
      <c r="K78" s="11"/>
      <c r="L78" s="57" t="s">
        <v>51</v>
      </c>
      <c r="M78" s="58"/>
      <c r="N78" s="59"/>
      <c r="O78" s="59"/>
      <c r="P78" s="58"/>
      <c r="Q78" s="59"/>
      <c r="R78" s="59"/>
      <c r="S78" s="60"/>
      <c r="T78" s="60"/>
      <c r="U78" s="60"/>
      <c r="V78" s="59"/>
      <c r="W78" s="16"/>
      <c r="X78" s="16"/>
      <c r="Y78" s="16">
        <v>0.125</v>
      </c>
      <c r="Z78" s="16"/>
      <c r="AA78" s="16"/>
      <c r="AB78" s="16"/>
      <c r="AC78" s="39"/>
      <c r="AD78" s="39"/>
      <c r="AE78" s="4"/>
      <c r="AF78" s="7"/>
      <c r="AG78" s="43"/>
      <c r="AH78" s="39"/>
      <c r="AI78" s="39"/>
      <c r="AJ78" s="4"/>
      <c r="AK78" s="4"/>
      <c r="AL78" s="4"/>
      <c r="AM78" s="4"/>
    </row>
    <row r="79" spans="1:41" ht="18.75" x14ac:dyDescent="0.3">
      <c r="A79" s="11"/>
      <c r="B79" s="99" t="s">
        <v>25</v>
      </c>
      <c r="C79" s="99"/>
      <c r="D79" s="99"/>
      <c r="E79" s="99"/>
      <c r="F79" s="99"/>
      <c r="G79" s="99"/>
      <c r="H79" s="99"/>
      <c r="I79" s="99"/>
      <c r="J79" s="99"/>
      <c r="K79" s="11"/>
      <c r="L79" s="57" t="s">
        <v>53</v>
      </c>
      <c r="M79" s="58"/>
      <c r="N79" s="59"/>
      <c r="O79" s="59"/>
      <c r="P79" s="58"/>
      <c r="Q79" s="59"/>
      <c r="R79" s="59"/>
      <c r="S79" s="60"/>
      <c r="T79" s="60"/>
      <c r="U79" s="60"/>
      <c r="V79" s="59"/>
      <c r="W79" s="16"/>
      <c r="X79" s="16"/>
      <c r="Y79" s="16"/>
      <c r="Z79" s="16"/>
      <c r="AA79" s="16"/>
      <c r="AB79" s="16"/>
      <c r="AC79" s="39"/>
      <c r="AD79" s="39"/>
      <c r="AE79" s="4"/>
      <c r="AF79" s="7"/>
      <c r="AG79" s="43"/>
      <c r="AH79" s="39"/>
      <c r="AI79" s="39"/>
      <c r="AJ79" s="4"/>
      <c r="AK79" s="4"/>
      <c r="AL79" s="4"/>
      <c r="AM79" s="4"/>
    </row>
    <row r="80" spans="1:41" ht="18.75" x14ac:dyDescent="0.3">
      <c r="A80" s="11"/>
      <c r="B80" s="11"/>
      <c r="C80" s="50" t="s">
        <v>26</v>
      </c>
      <c r="D80" s="51">
        <v>6</v>
      </c>
      <c r="E80" s="9" t="s">
        <v>26</v>
      </c>
      <c r="F80" s="51" t="s">
        <v>83</v>
      </c>
      <c r="G80" s="9">
        <v>20</v>
      </c>
      <c r="H80" s="51">
        <v>22</v>
      </c>
      <c r="I80" s="9" t="s">
        <v>27</v>
      </c>
      <c r="J80" s="11"/>
      <c r="K80" s="11"/>
      <c r="L80" s="57"/>
      <c r="M80" s="58"/>
      <c r="N80" s="59"/>
      <c r="O80" s="59"/>
      <c r="P80" s="58"/>
      <c r="Q80" s="59"/>
      <c r="R80" s="59"/>
      <c r="S80" s="60"/>
      <c r="T80" s="60"/>
      <c r="U80" s="60"/>
      <c r="V80" s="59"/>
      <c r="W80" s="16"/>
      <c r="X80" s="16"/>
      <c r="Y80" s="16"/>
      <c r="Z80" s="16"/>
      <c r="AA80" s="16"/>
      <c r="AB80" s="16"/>
      <c r="AC80" s="39"/>
      <c r="AD80" s="39"/>
      <c r="AE80" s="4"/>
      <c r="AF80" s="7"/>
      <c r="AG80" s="43"/>
      <c r="AH80" s="43"/>
      <c r="AI80" s="43"/>
    </row>
    <row r="81" spans="1:36" ht="18.75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57"/>
      <c r="M81" s="58"/>
      <c r="N81" s="59"/>
      <c r="O81" s="59"/>
      <c r="P81" s="58"/>
      <c r="Q81" s="59"/>
      <c r="R81" s="59"/>
      <c r="S81" s="60"/>
      <c r="T81" s="60"/>
      <c r="U81" s="60"/>
      <c r="V81" s="59"/>
      <c r="W81" s="16"/>
      <c r="X81" s="16"/>
      <c r="Y81" s="16"/>
      <c r="Z81" s="16"/>
      <c r="AA81" s="16"/>
      <c r="AB81" s="16"/>
      <c r="AC81" s="39"/>
      <c r="AD81" s="39"/>
      <c r="AE81" s="4"/>
      <c r="AF81" s="7"/>
      <c r="AG81" s="43"/>
      <c r="AH81" s="43"/>
      <c r="AI81" s="43"/>
    </row>
    <row r="82" spans="1:36" ht="18.75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7" t="s">
        <v>28</v>
      </c>
      <c r="M82" s="18">
        <f t="shared" ref="M82:Y82" si="18">SUM(M75:M81)</f>
        <v>7.4999999999999997E-2</v>
      </c>
      <c r="N82" s="64">
        <f t="shared" si="18"/>
        <v>0.06</v>
      </c>
      <c r="O82" s="64">
        <f t="shared" si="18"/>
        <v>7.0000000000000007E-2</v>
      </c>
      <c r="P82" s="18">
        <f t="shared" si="18"/>
        <v>2E-3</v>
      </c>
      <c r="Q82" s="64">
        <f t="shared" si="18"/>
        <v>1.0999999999999999E-2</v>
      </c>
      <c r="R82" s="64">
        <f t="shared" si="18"/>
        <v>6.0000000000000001E-3</v>
      </c>
      <c r="S82" s="64">
        <f t="shared" si="18"/>
        <v>1E-3</v>
      </c>
      <c r="T82" s="64">
        <f t="shared" si="18"/>
        <v>6.5000000000000002E-2</v>
      </c>
      <c r="U82" s="64">
        <f t="shared" si="18"/>
        <v>9.0000000000000011E-3</v>
      </c>
      <c r="V82" s="64">
        <f t="shared" si="18"/>
        <v>2E-3</v>
      </c>
      <c r="W82" s="64">
        <f t="shared" si="18"/>
        <v>1E-3</v>
      </c>
      <c r="X82" s="64">
        <f t="shared" si="18"/>
        <v>2.5000000000000001E-2</v>
      </c>
      <c r="Y82" s="18">
        <f t="shared" si="18"/>
        <v>0.125</v>
      </c>
      <c r="Z82" s="18"/>
      <c r="AA82" s="18"/>
      <c r="AB82" s="18"/>
      <c r="AC82" s="43"/>
      <c r="AD82" s="43"/>
      <c r="AF82" s="7"/>
      <c r="AG82" s="43"/>
      <c r="AH82" s="43"/>
      <c r="AI82" s="43"/>
    </row>
    <row r="83" spans="1:36" ht="18.75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7" t="s">
        <v>29</v>
      </c>
      <c r="M83" s="19">
        <f t="shared" ref="M83" si="19">M82*$M$72</f>
        <v>4.05</v>
      </c>
      <c r="N83" s="19">
        <f t="shared" ref="N83" si="20">N82*$M$72</f>
        <v>3.2399999999999998</v>
      </c>
      <c r="O83" s="19">
        <f t="shared" ref="O83" si="21">O82*$M$72</f>
        <v>3.7800000000000002</v>
      </c>
      <c r="P83" s="19">
        <f t="shared" ref="P83" si="22">P82*$M$72</f>
        <v>0.108</v>
      </c>
      <c r="Q83" s="19">
        <f t="shared" ref="Q83" si="23">Q82*$M$72</f>
        <v>0.59399999999999997</v>
      </c>
      <c r="R83" s="19">
        <f t="shared" ref="R83:S83" si="24">R82*$M$72</f>
        <v>0.32400000000000001</v>
      </c>
      <c r="S83" s="19">
        <f t="shared" si="24"/>
        <v>5.3999999999999999E-2</v>
      </c>
      <c r="T83" s="19">
        <f t="shared" ref="T83" si="25">T82*$M$72</f>
        <v>3.5100000000000002</v>
      </c>
      <c r="U83" s="19">
        <f t="shared" ref="U83" si="26">U82*$M$72</f>
        <v>0.48600000000000004</v>
      </c>
      <c r="V83" s="19">
        <f t="shared" ref="V83" si="27">V82*$M$72</f>
        <v>0.108</v>
      </c>
      <c r="W83" s="19">
        <f t="shared" ref="W83" si="28">W82*$M$72</f>
        <v>5.3999999999999999E-2</v>
      </c>
      <c r="X83" s="19">
        <f t="shared" ref="X83:Y83" si="29">X82*$M$72</f>
        <v>1.35</v>
      </c>
      <c r="Y83" s="19">
        <f t="shared" si="29"/>
        <v>6.75</v>
      </c>
      <c r="Z83" s="19"/>
      <c r="AA83" s="19"/>
      <c r="AB83" s="19"/>
      <c r="AC83" s="43"/>
      <c r="AD83" s="43"/>
      <c r="AF83" s="7"/>
      <c r="AG83" s="43"/>
      <c r="AH83" s="43"/>
      <c r="AI83" s="43"/>
    </row>
    <row r="84" spans="1:36" ht="18.75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7" t="s">
        <v>30</v>
      </c>
      <c r="M84" s="16">
        <v>50</v>
      </c>
      <c r="N84" s="66">
        <v>415</v>
      </c>
      <c r="O84" s="66">
        <v>45</v>
      </c>
      <c r="P84" s="16">
        <v>240</v>
      </c>
      <c r="Q84" s="66">
        <v>45</v>
      </c>
      <c r="R84" s="66">
        <v>56</v>
      </c>
      <c r="S84" s="66">
        <v>115</v>
      </c>
      <c r="T84" s="66">
        <v>130</v>
      </c>
      <c r="U84" s="66">
        <v>162</v>
      </c>
      <c r="V84" s="66">
        <v>15</v>
      </c>
      <c r="W84" s="16">
        <v>1115</v>
      </c>
      <c r="X84" s="16">
        <v>95</v>
      </c>
      <c r="Y84" s="16">
        <v>115</v>
      </c>
      <c r="Z84" s="16"/>
      <c r="AA84" s="16"/>
      <c r="AB84" s="16"/>
      <c r="AC84" s="43"/>
      <c r="AD84" s="43"/>
      <c r="AF84" s="7"/>
      <c r="AG84" s="43"/>
      <c r="AH84" s="43"/>
      <c r="AI84" s="43"/>
    </row>
    <row r="85" spans="1:36" ht="18.75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7" t="s">
        <v>31</v>
      </c>
      <c r="M85" s="17">
        <f t="shared" ref="M85:X85" si="30">M83*M84</f>
        <v>202.5</v>
      </c>
      <c r="N85" s="17">
        <f t="shared" si="30"/>
        <v>1344.6</v>
      </c>
      <c r="O85" s="17">
        <f t="shared" si="30"/>
        <v>170.10000000000002</v>
      </c>
      <c r="P85" s="17">
        <f t="shared" si="30"/>
        <v>25.919999999999998</v>
      </c>
      <c r="Q85" s="17">
        <f t="shared" si="30"/>
        <v>26.73</v>
      </c>
      <c r="R85" s="17">
        <f t="shared" si="30"/>
        <v>18.144000000000002</v>
      </c>
      <c r="S85" s="17">
        <f t="shared" si="30"/>
        <v>6.21</v>
      </c>
      <c r="T85" s="17">
        <f t="shared" si="30"/>
        <v>456.3</v>
      </c>
      <c r="U85" s="17">
        <f t="shared" si="30"/>
        <v>78.732000000000014</v>
      </c>
      <c r="V85" s="17">
        <f t="shared" si="30"/>
        <v>1.6199999999999999</v>
      </c>
      <c r="W85" s="17">
        <f t="shared" si="30"/>
        <v>60.21</v>
      </c>
      <c r="X85" s="17">
        <f t="shared" si="30"/>
        <v>128.25</v>
      </c>
      <c r="Y85" s="17">
        <f t="shared" ref="Y85" si="31">Y83*Y84</f>
        <v>776.25</v>
      </c>
      <c r="Z85" s="17"/>
      <c r="AA85" s="17">
        <f>SUM(M85:Z85)</f>
        <v>3295.5659999999998</v>
      </c>
      <c r="AB85" s="17"/>
      <c r="AC85" s="43"/>
      <c r="AD85" s="43"/>
      <c r="AF85" s="7"/>
      <c r="AG85" s="43"/>
      <c r="AH85" s="43"/>
      <c r="AI85" s="43"/>
    </row>
    <row r="86" spans="1:36" ht="18.75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 t="s">
        <v>32</v>
      </c>
      <c r="M86" s="11"/>
      <c r="N86" s="11"/>
      <c r="O86" s="12"/>
      <c r="P86" s="11"/>
      <c r="Q86" s="11"/>
      <c r="R86" s="12"/>
      <c r="S86" s="12"/>
      <c r="T86" s="12"/>
      <c r="U86" s="12"/>
      <c r="V86" s="12"/>
      <c r="W86" s="11"/>
      <c r="X86" s="11"/>
      <c r="Y86" s="11"/>
      <c r="Z86" s="11"/>
      <c r="AA86" s="11"/>
      <c r="AB86" s="12"/>
      <c r="AC86" s="12"/>
      <c r="AD86" s="11"/>
      <c r="AE86" s="43"/>
      <c r="AF86" s="43"/>
      <c r="AH86" s="11"/>
      <c r="AI86" s="43"/>
      <c r="AJ86" s="43"/>
    </row>
    <row r="87" spans="1:36" ht="18.75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2"/>
      <c r="P87" s="11"/>
      <c r="Q87" s="11"/>
      <c r="R87" s="12"/>
      <c r="S87" s="12"/>
      <c r="T87" s="12"/>
      <c r="U87" s="12"/>
      <c r="V87" s="12"/>
      <c r="W87" s="11"/>
      <c r="X87" s="11"/>
      <c r="Y87" s="11"/>
      <c r="Z87" s="11"/>
      <c r="AA87" s="11"/>
      <c r="AB87" s="12"/>
      <c r="AC87" s="12"/>
      <c r="AD87" s="11"/>
      <c r="AE87" s="43"/>
      <c r="AF87" s="43"/>
      <c r="AH87" s="11"/>
      <c r="AI87" s="43"/>
      <c r="AJ87" s="43"/>
    </row>
    <row r="88" spans="1:36" ht="19.5" thickBot="1" x14ac:dyDescent="0.3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2"/>
      <c r="P88" s="11"/>
      <c r="Q88" s="11"/>
      <c r="R88" s="12"/>
      <c r="S88" s="12"/>
      <c r="T88" s="12"/>
      <c r="U88" s="12"/>
      <c r="V88" s="12"/>
      <c r="W88" s="11"/>
      <c r="X88" s="11"/>
      <c r="Y88" s="11"/>
      <c r="Z88" s="11"/>
      <c r="AA88" s="11"/>
      <c r="AB88" s="12"/>
      <c r="AC88" s="12"/>
      <c r="AD88" s="11"/>
      <c r="AE88" s="43"/>
      <c r="AF88" s="43"/>
      <c r="AH88" s="11"/>
      <c r="AI88" s="43"/>
      <c r="AJ88" s="43"/>
    </row>
    <row r="89" spans="1:36" ht="29.25" customHeight="1" thickBot="1" x14ac:dyDescent="0.35">
      <c r="A89" s="98" t="s">
        <v>36</v>
      </c>
      <c r="B89" s="98"/>
      <c r="C89" s="98"/>
      <c r="D89" s="98"/>
      <c r="E89" s="98"/>
      <c r="F89" s="98"/>
      <c r="G89" s="99" t="s">
        <v>0</v>
      </c>
      <c r="H89" s="99"/>
      <c r="I89" s="99"/>
      <c r="J89" s="99"/>
      <c r="K89" s="99"/>
      <c r="L89" s="54" t="s">
        <v>1</v>
      </c>
      <c r="M89" s="10">
        <v>54</v>
      </c>
      <c r="N89" s="11"/>
      <c r="O89" s="12"/>
      <c r="P89" s="11"/>
      <c r="Q89" s="11"/>
      <c r="R89" s="12"/>
      <c r="S89" s="12"/>
      <c r="T89" s="12"/>
      <c r="U89" s="12"/>
      <c r="V89" s="12"/>
      <c r="W89" s="11"/>
      <c r="X89" s="11"/>
      <c r="Y89" s="11"/>
      <c r="Z89" s="11"/>
      <c r="AA89" s="11"/>
      <c r="AB89" s="12"/>
      <c r="AC89" s="12"/>
      <c r="AD89" s="11"/>
      <c r="AE89" s="43"/>
      <c r="AF89" s="43"/>
      <c r="AH89" s="11"/>
      <c r="AI89" s="43"/>
      <c r="AJ89" s="43"/>
    </row>
    <row r="90" spans="1:36" ht="18.75" x14ac:dyDescent="0.3">
      <c r="A90" s="11"/>
      <c r="B90" s="11"/>
      <c r="C90" s="11"/>
      <c r="D90" s="11"/>
      <c r="E90" s="11"/>
      <c r="F90" s="100" t="s">
        <v>35</v>
      </c>
      <c r="G90" s="100"/>
      <c r="H90" s="100"/>
      <c r="I90" s="100"/>
      <c r="J90" s="100"/>
      <c r="K90" s="100"/>
      <c r="L90" s="11"/>
      <c r="M90" s="11"/>
      <c r="N90" s="11"/>
      <c r="O90" s="12"/>
      <c r="P90" s="11"/>
      <c r="Q90" s="11"/>
      <c r="R90" s="12"/>
      <c r="S90" s="12"/>
      <c r="T90" s="12"/>
      <c r="U90" s="12"/>
      <c r="V90" s="12"/>
      <c r="W90" s="11"/>
      <c r="X90" s="11"/>
      <c r="Y90" s="11"/>
      <c r="Z90" s="11"/>
      <c r="AA90" s="11"/>
      <c r="AB90" s="12"/>
      <c r="AC90" s="12"/>
      <c r="AD90" s="11"/>
      <c r="AE90" s="43"/>
      <c r="AF90" s="43"/>
      <c r="AH90" s="11"/>
      <c r="AI90" s="43"/>
      <c r="AJ90" s="43"/>
    </row>
    <row r="91" spans="1:36" ht="92.25" customHeight="1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55" t="s">
        <v>2</v>
      </c>
      <c r="M91" s="13" t="s">
        <v>3</v>
      </c>
      <c r="N91" s="56" t="s">
        <v>39</v>
      </c>
      <c r="O91" s="56" t="s">
        <v>56</v>
      </c>
      <c r="P91" s="13" t="s">
        <v>6</v>
      </c>
      <c r="Q91" s="13" t="s">
        <v>7</v>
      </c>
      <c r="R91" s="56" t="s">
        <v>8</v>
      </c>
      <c r="S91" s="56" t="s">
        <v>9</v>
      </c>
      <c r="T91" s="56" t="s">
        <v>10</v>
      </c>
      <c r="U91" s="56" t="s">
        <v>11</v>
      </c>
      <c r="V91" s="56" t="s">
        <v>12</v>
      </c>
      <c r="W91" s="13" t="s">
        <v>20</v>
      </c>
      <c r="X91" s="13" t="s">
        <v>54</v>
      </c>
      <c r="Y91" s="14"/>
      <c r="Z91" s="13"/>
      <c r="AA91" s="14"/>
      <c r="AB91" s="39"/>
      <c r="AC91" s="39"/>
      <c r="AD91" s="39"/>
      <c r="AE91" s="39"/>
      <c r="AF91" s="4"/>
      <c r="AG91" s="46"/>
      <c r="AH91" s="46"/>
    </row>
    <row r="92" spans="1:36" ht="18.75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57" t="s">
        <v>22</v>
      </c>
      <c r="M92" s="58"/>
      <c r="N92" s="59"/>
      <c r="O92" s="59"/>
      <c r="P92" s="58"/>
      <c r="Q92" s="58">
        <v>6.5000000000000002E-2</v>
      </c>
      <c r="R92" s="59"/>
      <c r="S92" s="81">
        <v>2E-3</v>
      </c>
      <c r="T92" s="59">
        <v>3.0000000000000001E-3</v>
      </c>
      <c r="U92" s="59">
        <v>1E-3</v>
      </c>
      <c r="V92" s="60">
        <v>2.3E-3</v>
      </c>
      <c r="W92" s="16">
        <v>0.02</v>
      </c>
      <c r="X92" s="16"/>
      <c r="Y92" s="16"/>
      <c r="Z92" s="16"/>
      <c r="AA92" s="16"/>
      <c r="AB92" s="4"/>
      <c r="AC92" s="4"/>
      <c r="AD92" s="4"/>
      <c r="AE92" s="4"/>
      <c r="AF92" s="4"/>
      <c r="AG92" s="4"/>
      <c r="AH92" s="4"/>
    </row>
    <row r="93" spans="1:36" ht="18.75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6" t="s">
        <v>71</v>
      </c>
      <c r="M93" s="58"/>
      <c r="N93" s="59">
        <v>5.5E-2</v>
      </c>
      <c r="O93" s="59">
        <v>3.5000000000000003E-2</v>
      </c>
      <c r="P93" s="58">
        <v>0.04</v>
      </c>
      <c r="Q93" s="58"/>
      <c r="R93" s="58">
        <v>1E-3</v>
      </c>
      <c r="S93" s="82">
        <v>7.1999999999999998E-3</v>
      </c>
      <c r="T93" s="58">
        <v>7.0000000000000001E-3</v>
      </c>
      <c r="U93" s="58">
        <v>1.6999999999999999E-3</v>
      </c>
      <c r="V93" s="60">
        <v>5.7000000000000002E-3</v>
      </c>
      <c r="W93" s="16"/>
      <c r="X93" s="16"/>
      <c r="Y93" s="16"/>
      <c r="Z93" s="16"/>
      <c r="AA93" s="63"/>
      <c r="AB93" s="4"/>
      <c r="AC93" s="4"/>
      <c r="AD93" s="4"/>
      <c r="AE93" s="4"/>
      <c r="AF93" s="4"/>
      <c r="AG93" s="4"/>
      <c r="AH93" s="4"/>
    </row>
    <row r="94" spans="1:36" ht="18.75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57" t="s">
        <v>3</v>
      </c>
      <c r="M94" s="58">
        <v>7.4999999999999997E-2</v>
      </c>
      <c r="N94" s="59"/>
      <c r="O94" s="59"/>
      <c r="P94" s="58"/>
      <c r="Q94" s="58"/>
      <c r="R94" s="59"/>
      <c r="S94" s="59"/>
      <c r="T94" s="59"/>
      <c r="U94" s="59"/>
      <c r="V94" s="60"/>
      <c r="W94" s="16"/>
      <c r="X94" s="16"/>
      <c r="Y94" s="16"/>
      <c r="Z94" s="16"/>
      <c r="AA94" s="16"/>
      <c r="AB94" s="4"/>
      <c r="AC94" s="4"/>
      <c r="AD94" s="4"/>
      <c r="AE94" s="4"/>
      <c r="AF94" s="4"/>
      <c r="AG94" s="4"/>
      <c r="AH94" s="4"/>
    </row>
    <row r="95" spans="1:36" ht="18.75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57" t="s">
        <v>54</v>
      </c>
      <c r="M95" s="58"/>
      <c r="N95" s="59"/>
      <c r="O95" s="59"/>
      <c r="P95" s="58"/>
      <c r="Q95" s="58"/>
      <c r="R95" s="59"/>
      <c r="S95" s="59"/>
      <c r="T95" s="59"/>
      <c r="U95" s="59"/>
      <c r="V95" s="60"/>
      <c r="W95" s="16"/>
      <c r="X95" s="16">
        <v>0.16</v>
      </c>
      <c r="Y95" s="16"/>
      <c r="Z95" s="16"/>
      <c r="AA95" s="16"/>
    </row>
    <row r="96" spans="1:36" ht="18.75" x14ac:dyDescent="0.3">
      <c r="A96" s="11"/>
      <c r="B96" s="11"/>
      <c r="C96" s="99" t="s">
        <v>24</v>
      </c>
      <c r="D96" s="99"/>
      <c r="E96" s="99"/>
      <c r="F96" s="99"/>
      <c r="G96" s="99"/>
      <c r="H96" s="99"/>
      <c r="I96" s="99"/>
      <c r="J96" s="11"/>
      <c r="K96" s="11"/>
      <c r="L96" s="57"/>
      <c r="M96" s="58"/>
      <c r="N96" s="59"/>
      <c r="O96" s="59"/>
      <c r="P96" s="58"/>
      <c r="Q96" s="58"/>
      <c r="R96" s="59"/>
      <c r="S96" s="59"/>
      <c r="T96" s="59"/>
      <c r="U96" s="59"/>
      <c r="V96" s="60"/>
      <c r="W96" s="16"/>
      <c r="X96" s="63"/>
      <c r="Y96" s="63"/>
      <c r="Z96" s="16"/>
      <c r="AA96" s="16"/>
    </row>
    <row r="97" spans="1:37" ht="18.75" x14ac:dyDescent="0.3">
      <c r="A97" s="11"/>
      <c r="B97" s="99" t="s">
        <v>25</v>
      </c>
      <c r="C97" s="99"/>
      <c r="D97" s="99"/>
      <c r="E97" s="99"/>
      <c r="F97" s="99"/>
      <c r="G97" s="99"/>
      <c r="H97" s="99"/>
      <c r="I97" s="99"/>
      <c r="J97" s="99"/>
      <c r="K97" s="11"/>
      <c r="L97" s="16"/>
      <c r="M97" s="58"/>
      <c r="N97" s="59"/>
      <c r="O97" s="59"/>
      <c r="P97" s="58"/>
      <c r="Q97" s="58"/>
      <c r="R97" s="59"/>
      <c r="S97" s="59"/>
      <c r="T97" s="59"/>
      <c r="U97" s="59"/>
      <c r="V97" s="60"/>
      <c r="W97" s="16"/>
      <c r="X97" s="16"/>
      <c r="Y97" s="16"/>
      <c r="Z97" s="16"/>
      <c r="AA97" s="16"/>
    </row>
    <row r="98" spans="1:37" ht="18.75" x14ac:dyDescent="0.3">
      <c r="A98" s="11"/>
      <c r="B98" s="11"/>
      <c r="C98" s="50" t="s">
        <v>26</v>
      </c>
      <c r="D98" s="51">
        <v>7</v>
      </c>
      <c r="E98" s="9" t="s">
        <v>26</v>
      </c>
      <c r="F98" s="51" t="s">
        <v>83</v>
      </c>
      <c r="G98" s="9">
        <v>20</v>
      </c>
      <c r="H98" s="51">
        <v>22</v>
      </c>
      <c r="I98" s="9" t="s">
        <v>27</v>
      </c>
      <c r="J98" s="11"/>
      <c r="K98" s="11"/>
      <c r="L98" s="16"/>
      <c r="M98" s="58"/>
      <c r="N98" s="59"/>
      <c r="O98" s="59"/>
      <c r="P98" s="58"/>
      <c r="Q98" s="58"/>
      <c r="R98" s="59"/>
      <c r="S98" s="59"/>
      <c r="T98" s="59"/>
      <c r="U98" s="59"/>
      <c r="V98" s="60"/>
      <c r="W98" s="16"/>
      <c r="X98" s="16"/>
      <c r="Y98" s="16"/>
      <c r="Z98" s="16"/>
      <c r="AA98" s="16"/>
    </row>
    <row r="99" spans="1:37" ht="18.75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6"/>
      <c r="M99" s="58"/>
      <c r="N99" s="59"/>
      <c r="O99" s="59"/>
      <c r="P99" s="58"/>
      <c r="Q99" s="58"/>
      <c r="R99" s="59"/>
      <c r="S99" s="59"/>
      <c r="T99" s="59"/>
      <c r="U99" s="59"/>
      <c r="V99" s="60"/>
      <c r="W99" s="16"/>
      <c r="X99" s="16"/>
      <c r="Y99" s="16"/>
      <c r="Z99" s="16"/>
      <c r="AA99" s="16"/>
    </row>
    <row r="100" spans="1:37" ht="18.75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7" t="s">
        <v>28</v>
      </c>
      <c r="M100" s="18">
        <f>SUM(M92:M99)</f>
        <v>7.4999999999999997E-2</v>
      </c>
      <c r="N100" s="64">
        <f t="shared" ref="N100" si="32">SUM(N92:N99)</f>
        <v>5.5E-2</v>
      </c>
      <c r="O100" s="64">
        <f t="shared" ref="O100:V100" si="33">SUM(O92:O99)</f>
        <v>3.5000000000000003E-2</v>
      </c>
      <c r="P100" s="18">
        <f t="shared" si="33"/>
        <v>0.04</v>
      </c>
      <c r="Q100" s="18">
        <f t="shared" si="33"/>
        <v>6.5000000000000002E-2</v>
      </c>
      <c r="R100" s="64">
        <f t="shared" si="33"/>
        <v>1E-3</v>
      </c>
      <c r="S100" s="64">
        <f t="shared" si="33"/>
        <v>9.1999999999999998E-3</v>
      </c>
      <c r="T100" s="64">
        <f t="shared" si="33"/>
        <v>0.01</v>
      </c>
      <c r="U100" s="64">
        <f t="shared" si="33"/>
        <v>2.7000000000000001E-3</v>
      </c>
      <c r="V100" s="64">
        <f t="shared" si="33"/>
        <v>8.0000000000000002E-3</v>
      </c>
      <c r="W100" s="18">
        <f t="shared" ref="W100:X100" si="34">SUM(W92:W99)</f>
        <v>0.02</v>
      </c>
      <c r="X100" s="18">
        <f t="shared" si="34"/>
        <v>0.16</v>
      </c>
      <c r="Y100" s="18"/>
      <c r="Z100" s="18"/>
      <c r="AA100" s="18"/>
    </row>
    <row r="101" spans="1:37" ht="18.75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7" t="s">
        <v>29</v>
      </c>
      <c r="M101" s="19">
        <f t="shared" ref="M101:X101" si="35">M100*$M$89</f>
        <v>4.05</v>
      </c>
      <c r="N101" s="19">
        <f t="shared" si="35"/>
        <v>2.97</v>
      </c>
      <c r="O101" s="19">
        <f t="shared" si="35"/>
        <v>1.8900000000000001</v>
      </c>
      <c r="P101" s="19">
        <f t="shared" si="35"/>
        <v>2.16</v>
      </c>
      <c r="Q101" s="19">
        <f t="shared" si="35"/>
        <v>3.5100000000000002</v>
      </c>
      <c r="R101" s="19">
        <f t="shared" si="35"/>
        <v>5.3999999999999999E-2</v>
      </c>
      <c r="S101" s="19">
        <f t="shared" si="35"/>
        <v>0.49680000000000002</v>
      </c>
      <c r="T101" s="19">
        <f t="shared" si="35"/>
        <v>0.54</v>
      </c>
      <c r="U101" s="19">
        <f t="shared" si="35"/>
        <v>0.14580000000000001</v>
      </c>
      <c r="V101" s="19">
        <f t="shared" si="35"/>
        <v>0.432</v>
      </c>
      <c r="W101" s="19">
        <f t="shared" si="35"/>
        <v>1.08</v>
      </c>
      <c r="X101" s="19">
        <f t="shared" si="35"/>
        <v>8.64</v>
      </c>
      <c r="Y101" s="19"/>
      <c r="Z101" s="19"/>
      <c r="AA101" s="19"/>
    </row>
    <row r="102" spans="1:37" ht="18.75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7" t="s">
        <v>30</v>
      </c>
      <c r="M102" s="16">
        <v>50</v>
      </c>
      <c r="N102" s="66">
        <v>415</v>
      </c>
      <c r="O102" s="66">
        <v>110</v>
      </c>
      <c r="P102" s="16">
        <v>50</v>
      </c>
      <c r="Q102" s="16">
        <v>45</v>
      </c>
      <c r="R102" s="66">
        <v>240</v>
      </c>
      <c r="S102" s="66">
        <v>45</v>
      </c>
      <c r="T102" s="66">
        <v>56</v>
      </c>
      <c r="U102" s="66">
        <v>15</v>
      </c>
      <c r="V102" s="66">
        <v>162</v>
      </c>
      <c r="W102" s="16">
        <v>195</v>
      </c>
      <c r="X102" s="16">
        <v>120</v>
      </c>
      <c r="Y102" s="16"/>
      <c r="Z102" s="16"/>
      <c r="AA102" s="16"/>
    </row>
    <row r="103" spans="1:37" ht="18.75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7" t="s">
        <v>31</v>
      </c>
      <c r="M103" s="17">
        <f t="shared" ref="M103:V103" si="36">M101*M102</f>
        <v>202.5</v>
      </c>
      <c r="N103" s="17">
        <f t="shared" ref="N103" si="37">N101*N102</f>
        <v>1232.5500000000002</v>
      </c>
      <c r="O103" s="17">
        <f t="shared" si="36"/>
        <v>207.9</v>
      </c>
      <c r="P103" s="17">
        <f t="shared" si="36"/>
        <v>108</v>
      </c>
      <c r="Q103" s="17">
        <f t="shared" si="36"/>
        <v>157.95000000000002</v>
      </c>
      <c r="R103" s="17">
        <f t="shared" si="36"/>
        <v>12.959999999999999</v>
      </c>
      <c r="S103" s="17">
        <f t="shared" si="36"/>
        <v>22.356000000000002</v>
      </c>
      <c r="T103" s="17">
        <f t="shared" si="36"/>
        <v>30.240000000000002</v>
      </c>
      <c r="U103" s="17">
        <f t="shared" si="36"/>
        <v>2.1870000000000003</v>
      </c>
      <c r="V103" s="17">
        <f t="shared" si="36"/>
        <v>69.983999999999995</v>
      </c>
      <c r="W103" s="17">
        <f t="shared" ref="W103:X103" si="38">W101*W102</f>
        <v>210.60000000000002</v>
      </c>
      <c r="X103" s="17">
        <f t="shared" si="38"/>
        <v>1036.8000000000002</v>
      </c>
      <c r="Y103" s="17"/>
      <c r="Z103" s="17">
        <f>SUM(M103:Y103)</f>
        <v>3294.0270000000005</v>
      </c>
      <c r="AA103" s="17"/>
    </row>
    <row r="104" spans="1:37" ht="15.75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 t="s">
        <v>32</v>
      </c>
      <c r="M104" s="21"/>
      <c r="N104" s="21"/>
      <c r="O104" s="22"/>
      <c r="P104" s="21"/>
      <c r="Q104" s="21"/>
      <c r="R104" s="22"/>
      <c r="S104" s="22"/>
      <c r="T104" s="22"/>
      <c r="U104" s="22"/>
      <c r="V104" s="22"/>
      <c r="W104" s="21"/>
      <c r="X104" s="21"/>
      <c r="Y104" s="21"/>
      <c r="Z104" s="21">
        <f>Z103/55</f>
        <v>59.891400000000012</v>
      </c>
      <c r="AA104" s="21"/>
      <c r="AB104" s="22"/>
      <c r="AC104" s="22"/>
      <c r="AD104" s="21"/>
      <c r="AI104" s="39"/>
      <c r="AJ104" s="43"/>
      <c r="AK104" s="43"/>
    </row>
    <row r="105" spans="1:37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1"/>
      <c r="M105" s="1"/>
      <c r="N105" s="1"/>
      <c r="O105" s="2"/>
      <c r="P105" s="1"/>
      <c r="Q105" s="1"/>
      <c r="R105" s="2"/>
      <c r="S105" s="2"/>
      <c r="T105" s="2"/>
      <c r="U105" s="2"/>
      <c r="V105" s="2"/>
      <c r="W105" s="1"/>
      <c r="X105" s="1"/>
      <c r="Y105" s="1"/>
      <c r="Z105" s="1"/>
      <c r="AA105" s="1"/>
      <c r="AB105" s="2"/>
      <c r="AC105" s="3"/>
      <c r="AD105" s="4"/>
      <c r="AI105" s="4"/>
    </row>
    <row r="106" spans="1:37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1"/>
      <c r="M106" s="1"/>
      <c r="N106" s="1"/>
      <c r="O106" s="2"/>
      <c r="P106" s="1"/>
      <c r="Q106" s="1"/>
      <c r="R106" s="2"/>
      <c r="S106" s="2"/>
      <c r="T106" s="2"/>
      <c r="U106" s="2"/>
      <c r="V106" s="2"/>
      <c r="W106" s="1"/>
      <c r="X106" s="1"/>
      <c r="Y106" s="1"/>
      <c r="Z106" s="1"/>
      <c r="AA106" s="1"/>
      <c r="AB106" s="2"/>
      <c r="AC106" s="3"/>
      <c r="AD106" s="4"/>
      <c r="AI106" s="4"/>
    </row>
    <row r="107" spans="1:37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1"/>
      <c r="M107" s="1"/>
      <c r="N107" s="1"/>
      <c r="O107" s="2"/>
      <c r="P107" s="1"/>
      <c r="Q107" s="1"/>
      <c r="R107" s="2"/>
      <c r="S107" s="2"/>
      <c r="T107" s="2"/>
      <c r="U107" s="2"/>
      <c r="V107" s="2"/>
      <c r="W107" s="1"/>
      <c r="X107" s="1"/>
      <c r="Y107" s="1"/>
      <c r="Z107" s="1"/>
      <c r="AA107" s="1"/>
      <c r="AB107" s="2"/>
      <c r="AC107" s="3"/>
      <c r="AD107" s="4"/>
      <c r="AI107" s="4"/>
    </row>
    <row r="108" spans="1:37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1"/>
      <c r="M108" s="1"/>
      <c r="N108" s="1"/>
      <c r="O108" s="2"/>
      <c r="P108" s="1"/>
      <c r="Q108" s="1"/>
      <c r="R108" s="2"/>
      <c r="S108" s="2"/>
      <c r="T108" s="2"/>
      <c r="U108" s="2"/>
      <c r="V108" s="2"/>
      <c r="W108" s="1"/>
      <c r="X108" s="1"/>
      <c r="Y108" s="1"/>
      <c r="Z108" s="1"/>
      <c r="AA108" s="1"/>
      <c r="AB108" s="2"/>
      <c r="AC108" s="3"/>
      <c r="AD108" s="4"/>
      <c r="AI108" s="4"/>
    </row>
    <row r="109" spans="1:37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1"/>
      <c r="M109" s="1"/>
      <c r="N109" s="1"/>
      <c r="O109" s="2"/>
      <c r="P109" s="1"/>
      <c r="Q109" s="1"/>
      <c r="R109" s="2"/>
      <c r="S109" s="2"/>
      <c r="T109" s="2"/>
      <c r="U109" s="2"/>
      <c r="V109" s="2"/>
      <c r="W109" s="1"/>
      <c r="X109" s="1"/>
      <c r="Y109" s="1"/>
      <c r="Z109" s="1"/>
      <c r="AA109" s="1"/>
      <c r="AB109" s="2"/>
      <c r="AC109" s="3"/>
      <c r="AD109" s="4"/>
      <c r="AI109" s="4"/>
    </row>
    <row r="110" spans="1:37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1"/>
      <c r="M110" s="1"/>
      <c r="N110" s="1"/>
      <c r="O110" s="2"/>
      <c r="P110" s="1"/>
      <c r="Q110" s="1"/>
      <c r="R110" s="2"/>
      <c r="S110" s="2"/>
      <c r="T110" s="2"/>
      <c r="U110" s="2"/>
      <c r="V110" s="2"/>
      <c r="W110" s="1"/>
      <c r="X110" s="1"/>
      <c r="Y110" s="1"/>
      <c r="Z110" s="1"/>
      <c r="AA110" s="1"/>
      <c r="AB110" s="2"/>
      <c r="AC110" s="3"/>
      <c r="AD110" s="4"/>
      <c r="AI110" s="4"/>
    </row>
    <row r="111" spans="1:37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1"/>
      <c r="M111" s="1"/>
      <c r="N111" s="1"/>
      <c r="O111" s="2"/>
      <c r="P111" s="1"/>
      <c r="Q111" s="1"/>
      <c r="R111" s="2"/>
      <c r="S111" s="2"/>
      <c r="T111" s="2"/>
      <c r="U111" s="2"/>
      <c r="V111" s="2"/>
      <c r="W111" s="1"/>
      <c r="X111" s="1"/>
      <c r="Y111" s="1"/>
      <c r="Z111" s="1"/>
      <c r="AA111" s="1"/>
      <c r="AB111" s="2"/>
      <c r="AC111" s="3"/>
      <c r="AD111" s="4"/>
      <c r="AI111" s="4"/>
    </row>
    <row r="112" spans="1:37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1"/>
      <c r="M112" s="1"/>
      <c r="N112" s="1"/>
      <c r="O112" s="2"/>
      <c r="P112" s="1"/>
      <c r="Q112" s="1"/>
      <c r="R112" s="2"/>
      <c r="S112" s="2"/>
      <c r="T112" s="2"/>
      <c r="U112" s="2"/>
      <c r="V112" s="2"/>
      <c r="W112" s="1"/>
      <c r="X112" s="1"/>
      <c r="Y112" s="1"/>
      <c r="Z112" s="1"/>
      <c r="AA112" s="1"/>
      <c r="AB112" s="2"/>
      <c r="AC112" s="3"/>
      <c r="AD112" s="4"/>
      <c r="AI112" s="4"/>
    </row>
    <row r="113" spans="1:3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1"/>
      <c r="M113" s="1"/>
      <c r="N113" s="1"/>
      <c r="O113" s="2"/>
      <c r="P113" s="1"/>
      <c r="Q113" s="1"/>
      <c r="R113" s="2"/>
      <c r="S113" s="2"/>
      <c r="T113" s="2"/>
      <c r="U113" s="2"/>
      <c r="V113" s="2"/>
      <c r="W113" s="1"/>
      <c r="X113" s="1"/>
      <c r="Y113" s="1"/>
      <c r="Z113" s="1"/>
      <c r="AA113" s="1"/>
      <c r="AB113" s="2"/>
      <c r="AC113" s="3"/>
      <c r="AD113" s="4"/>
      <c r="AI113" s="4"/>
    </row>
    <row r="114" spans="1:3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1"/>
      <c r="M114" s="1"/>
      <c r="N114" s="1"/>
      <c r="O114" s="2"/>
      <c r="P114" s="1"/>
      <c r="Q114" s="1"/>
      <c r="R114" s="2"/>
      <c r="S114" s="2"/>
      <c r="T114" s="2"/>
      <c r="U114" s="2"/>
      <c r="V114" s="2"/>
      <c r="W114" s="1"/>
      <c r="X114" s="1"/>
      <c r="Y114" s="1"/>
      <c r="Z114" s="1"/>
      <c r="AA114" s="1"/>
      <c r="AB114" s="2"/>
      <c r="AC114" s="3"/>
      <c r="AD114" s="4"/>
      <c r="AI114" s="4"/>
    </row>
    <row r="115" spans="1:3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1"/>
      <c r="M115" s="1"/>
      <c r="N115" s="1"/>
      <c r="O115" s="2"/>
      <c r="P115" s="1"/>
      <c r="Q115" s="1"/>
      <c r="R115" s="2"/>
      <c r="S115" s="2"/>
      <c r="T115" s="2"/>
      <c r="U115" s="2"/>
      <c r="V115" s="2"/>
      <c r="W115" s="1"/>
      <c r="X115" s="1"/>
      <c r="Y115" s="1"/>
      <c r="Z115" s="1"/>
      <c r="AA115" s="1"/>
      <c r="AB115" s="2"/>
      <c r="AC115" s="3"/>
      <c r="AD115" s="4"/>
      <c r="AI115" s="4"/>
    </row>
    <row r="116" spans="1:3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1"/>
      <c r="M116" s="1"/>
      <c r="N116" s="1"/>
      <c r="O116" s="2"/>
      <c r="P116" s="1"/>
      <c r="Q116" s="1"/>
      <c r="R116" s="2"/>
      <c r="S116" s="2"/>
      <c r="T116" s="2"/>
      <c r="U116" s="2"/>
      <c r="V116" s="2"/>
      <c r="W116" s="1"/>
      <c r="X116" s="1"/>
      <c r="Y116" s="1"/>
      <c r="Z116" s="1"/>
      <c r="AA116" s="1"/>
      <c r="AB116" s="2"/>
      <c r="AC116" s="3"/>
      <c r="AD116" s="4"/>
      <c r="AI116" s="4"/>
    </row>
    <row r="117" spans="1:3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1"/>
      <c r="M117" s="1"/>
      <c r="N117" s="1"/>
      <c r="O117" s="2"/>
      <c r="P117" s="1"/>
      <c r="Q117" s="1"/>
      <c r="R117" s="2"/>
      <c r="S117" s="2"/>
      <c r="T117" s="2"/>
      <c r="U117" s="2"/>
      <c r="V117" s="2"/>
      <c r="W117" s="1"/>
      <c r="X117" s="1"/>
      <c r="Y117" s="1"/>
      <c r="Z117" s="1"/>
      <c r="AA117" s="1"/>
      <c r="AB117" s="2"/>
      <c r="AC117" s="3"/>
      <c r="AD117" s="4"/>
      <c r="AI117" s="4"/>
    </row>
    <row r="118" spans="1:3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1"/>
      <c r="M118" s="1"/>
      <c r="N118" s="1"/>
      <c r="O118" s="2"/>
      <c r="P118" s="1"/>
      <c r="Q118" s="1"/>
      <c r="R118" s="2"/>
      <c r="S118" s="2"/>
      <c r="T118" s="2"/>
      <c r="U118" s="2"/>
      <c r="V118" s="2"/>
      <c r="W118" s="1"/>
      <c r="X118" s="1"/>
      <c r="Y118" s="1"/>
      <c r="Z118" s="1"/>
      <c r="AA118" s="1"/>
      <c r="AB118" s="2"/>
      <c r="AC118" s="3"/>
      <c r="AD118" s="4"/>
      <c r="AI118" s="4"/>
    </row>
    <row r="119" spans="1:3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1"/>
      <c r="M119" s="1"/>
      <c r="N119" s="1"/>
      <c r="O119" s="2"/>
      <c r="P119" s="1"/>
      <c r="Q119" s="1"/>
      <c r="R119" s="2"/>
      <c r="S119" s="2"/>
      <c r="T119" s="2"/>
      <c r="U119" s="2"/>
      <c r="V119" s="2"/>
      <c r="W119" s="1"/>
      <c r="X119" s="1"/>
      <c r="Y119" s="1"/>
      <c r="Z119" s="1"/>
      <c r="AA119" s="1"/>
      <c r="AB119" s="2"/>
      <c r="AC119" s="3"/>
      <c r="AD119" s="4"/>
      <c r="AI119" s="4"/>
    </row>
    <row r="120" spans="1:3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1"/>
      <c r="M120" s="1"/>
      <c r="N120" s="1"/>
      <c r="O120" s="2"/>
      <c r="P120" s="1"/>
      <c r="Q120" s="1"/>
      <c r="R120" s="2"/>
      <c r="S120" s="2"/>
      <c r="T120" s="2"/>
      <c r="U120" s="2"/>
      <c r="V120" s="2"/>
      <c r="W120" s="1"/>
      <c r="X120" s="1"/>
      <c r="Y120" s="1"/>
      <c r="Z120" s="1"/>
      <c r="AA120" s="1"/>
      <c r="AB120" s="2"/>
      <c r="AC120" s="3"/>
      <c r="AD120" s="4"/>
      <c r="AI120" s="4"/>
    </row>
    <row r="121" spans="1:3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1"/>
      <c r="M121" s="1"/>
      <c r="N121" s="1"/>
      <c r="O121" s="2"/>
      <c r="P121" s="1"/>
      <c r="Q121" s="1"/>
      <c r="R121" s="2"/>
      <c r="S121" s="2"/>
      <c r="T121" s="2"/>
      <c r="U121" s="2"/>
      <c r="V121" s="2"/>
      <c r="W121" s="1"/>
      <c r="X121" s="1"/>
      <c r="Y121" s="1"/>
      <c r="Z121" s="1"/>
      <c r="AA121" s="1"/>
      <c r="AB121" s="2"/>
      <c r="AC121" s="3"/>
      <c r="AD121" s="4"/>
      <c r="AI121" s="4"/>
    </row>
    <row r="122" spans="1:3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1"/>
      <c r="M122" s="1"/>
      <c r="N122" s="1"/>
      <c r="O122" s="2"/>
      <c r="P122" s="1"/>
      <c r="Q122" s="1"/>
      <c r="R122" s="2"/>
      <c r="S122" s="2"/>
      <c r="T122" s="2"/>
      <c r="U122" s="2"/>
      <c r="V122" s="2"/>
      <c r="W122" s="1"/>
      <c r="X122" s="1"/>
      <c r="Y122" s="1"/>
      <c r="Z122" s="1"/>
      <c r="AA122" s="1"/>
      <c r="AB122" s="2"/>
      <c r="AC122" s="3"/>
      <c r="AD122" s="4"/>
      <c r="AI122" s="4"/>
    </row>
    <row r="123" spans="1:3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1"/>
      <c r="M123" s="1"/>
      <c r="N123" s="1"/>
      <c r="O123" s="2"/>
      <c r="P123" s="1"/>
      <c r="Q123" s="1"/>
      <c r="R123" s="2"/>
      <c r="S123" s="2"/>
      <c r="T123" s="2"/>
      <c r="U123" s="2"/>
      <c r="V123" s="2"/>
      <c r="W123" s="1"/>
      <c r="X123" s="1"/>
      <c r="Y123" s="1"/>
      <c r="Z123" s="1"/>
      <c r="AA123" s="1"/>
      <c r="AB123" s="2"/>
      <c r="AC123" s="3"/>
      <c r="AD123" s="4"/>
      <c r="AI123" s="4"/>
    </row>
    <row r="124" spans="1:3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1"/>
      <c r="M124" s="1"/>
      <c r="N124" s="1"/>
      <c r="O124" s="2"/>
      <c r="P124" s="1"/>
      <c r="Q124" s="1"/>
      <c r="R124" s="2"/>
      <c r="S124" s="2"/>
      <c r="T124" s="2"/>
      <c r="U124" s="2"/>
      <c r="V124" s="2"/>
      <c r="W124" s="1"/>
      <c r="X124" s="1"/>
      <c r="Y124" s="1"/>
      <c r="Z124" s="1"/>
      <c r="AA124" s="1"/>
      <c r="AB124" s="2"/>
      <c r="AC124" s="3"/>
      <c r="AD124" s="4"/>
      <c r="AI124" s="4"/>
    </row>
    <row r="125" spans="1:3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1"/>
      <c r="M125" s="1"/>
      <c r="N125" s="1"/>
      <c r="O125" s="2"/>
      <c r="P125" s="1"/>
      <c r="Q125" s="1"/>
      <c r="R125" s="2"/>
      <c r="S125" s="2"/>
      <c r="T125" s="2"/>
      <c r="U125" s="2"/>
      <c r="V125" s="2"/>
      <c r="W125" s="1"/>
      <c r="X125" s="1"/>
      <c r="Y125" s="1"/>
      <c r="Z125" s="1"/>
      <c r="AA125" s="1"/>
      <c r="AB125" s="2"/>
      <c r="AC125" s="3"/>
      <c r="AD125" s="4"/>
      <c r="AI125" s="4"/>
    </row>
    <row r="126" spans="1:3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1"/>
      <c r="M126" s="1"/>
      <c r="N126" s="1"/>
      <c r="O126" s="2"/>
      <c r="P126" s="1"/>
      <c r="Q126" s="1"/>
      <c r="R126" s="2"/>
      <c r="S126" s="2"/>
      <c r="T126" s="2"/>
      <c r="U126" s="2"/>
      <c r="V126" s="2"/>
      <c r="W126" s="1"/>
      <c r="X126" s="1"/>
      <c r="Y126" s="1"/>
      <c r="Z126" s="1"/>
      <c r="AA126" s="1"/>
      <c r="AB126" s="2"/>
      <c r="AC126" s="3"/>
      <c r="AD126" s="4"/>
      <c r="AI126" s="4"/>
    </row>
    <row r="127" spans="1:3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1"/>
      <c r="M127" s="1"/>
      <c r="N127" s="1"/>
      <c r="O127" s="2"/>
      <c r="P127" s="1"/>
      <c r="Q127" s="1"/>
      <c r="R127" s="2"/>
      <c r="S127" s="2"/>
      <c r="T127" s="2"/>
      <c r="U127" s="2"/>
      <c r="V127" s="2"/>
      <c r="W127" s="1"/>
      <c r="X127" s="1"/>
      <c r="Y127" s="1"/>
      <c r="Z127" s="1"/>
      <c r="AA127" s="1"/>
      <c r="AB127" s="2"/>
      <c r="AC127" s="3"/>
      <c r="AD127" s="4"/>
      <c r="AI127" s="4"/>
    </row>
  </sheetData>
  <mergeCells count="30">
    <mergeCell ref="B97:J97"/>
    <mergeCell ref="C96:I96"/>
    <mergeCell ref="C43:I43"/>
    <mergeCell ref="A89:F89"/>
    <mergeCell ref="F90:K90"/>
    <mergeCell ref="B79:J79"/>
    <mergeCell ref="F53:K53"/>
    <mergeCell ref="C59:I59"/>
    <mergeCell ref="B60:J60"/>
    <mergeCell ref="A72:F72"/>
    <mergeCell ref="F73:K73"/>
    <mergeCell ref="C78:I78"/>
    <mergeCell ref="A52:B52"/>
    <mergeCell ref="G72:K72"/>
    <mergeCell ref="G89:K89"/>
    <mergeCell ref="A36:F36"/>
    <mergeCell ref="H36:K36"/>
    <mergeCell ref="F37:K37"/>
    <mergeCell ref="B44:J44"/>
    <mergeCell ref="AF38:AG38"/>
    <mergeCell ref="A1:F1"/>
    <mergeCell ref="H1:K1"/>
    <mergeCell ref="F2:K2"/>
    <mergeCell ref="C7:I7"/>
    <mergeCell ref="B8:J8"/>
    <mergeCell ref="B24:J24"/>
    <mergeCell ref="C23:I23"/>
    <mergeCell ref="A17:F17"/>
    <mergeCell ref="H17:K17"/>
    <mergeCell ref="F18:K18"/>
  </mergeCells>
  <pageMargins left="3.937007874015748E-2" right="0.70866141732283472" top="0.11811023622047245" bottom="0.43307086614173229" header="0.31496062992125984" footer="0.31496062992125984"/>
  <pageSetup paperSize="9" scale="21" orientation="landscape" r:id="rId1"/>
  <rowBreaks count="1" manualBreakCount="1">
    <brk id="71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42"/>
  <sheetViews>
    <sheetView tabSelected="1" view="pageLayout" topLeftCell="A202" zoomScaleNormal="130" workbookViewId="0">
      <selection activeCell="T344" sqref="T344"/>
    </sheetView>
  </sheetViews>
  <sheetFormatPr defaultRowHeight="15" x14ac:dyDescent="0.25"/>
  <cols>
    <col min="1" max="1" width="4.42578125" customWidth="1"/>
    <col min="2" max="3" width="3" customWidth="1"/>
    <col min="4" max="4" width="3.85546875" customWidth="1"/>
    <col min="5" max="5" width="2.42578125" customWidth="1"/>
    <col min="6" max="6" width="10.85546875" customWidth="1"/>
    <col min="7" max="7" width="4.140625" customWidth="1"/>
    <col min="8" max="8" width="7" customWidth="1"/>
    <col min="9" max="10" width="4" customWidth="1"/>
    <col min="11" max="11" width="2.28515625" hidden="1" customWidth="1"/>
    <col min="12" max="12" width="23.28515625" customWidth="1"/>
    <col min="13" max="13" width="7.85546875" customWidth="1"/>
    <col min="14" max="14" width="8.140625" customWidth="1"/>
    <col min="15" max="15" width="7.7109375" customWidth="1"/>
    <col min="16" max="16" width="8.42578125" customWidth="1"/>
    <col min="17" max="17" width="7.85546875" customWidth="1"/>
    <col min="18" max="19" width="7.7109375" customWidth="1"/>
    <col min="20" max="20" width="7.5703125" customWidth="1"/>
    <col min="21" max="21" width="9.140625" customWidth="1"/>
    <col min="22" max="22" width="7.28515625" customWidth="1"/>
    <col min="23" max="23" width="7.85546875" customWidth="1"/>
    <col min="24" max="24" width="7.140625" customWidth="1"/>
    <col min="25" max="25" width="7" customWidth="1"/>
    <col min="26" max="26" width="8.28515625" customWidth="1"/>
    <col min="27" max="27" width="10.140625" customWidth="1"/>
    <col min="28" max="28" width="7.85546875" customWidth="1"/>
    <col min="29" max="29" width="7.7109375" customWidth="1"/>
    <col min="30" max="30" width="5.5703125" customWidth="1"/>
    <col min="31" max="31" width="5.7109375" customWidth="1"/>
    <col min="32" max="32" width="5.5703125" customWidth="1"/>
    <col min="33" max="34" width="5.42578125" customWidth="1"/>
    <col min="35" max="36" width="5.5703125" customWidth="1"/>
    <col min="37" max="37" width="5.85546875" customWidth="1"/>
    <col min="38" max="40" width="5.5703125" customWidth="1"/>
    <col min="41" max="41" width="5.85546875" customWidth="1"/>
  </cols>
  <sheetData>
    <row r="1" spans="1:31" ht="19.5" customHeight="1" thickBot="1" x14ac:dyDescent="0.35">
      <c r="A1" s="1"/>
      <c r="B1" s="1"/>
      <c r="C1" s="1"/>
      <c r="D1" s="1"/>
      <c r="E1" s="1"/>
      <c r="F1" s="1"/>
      <c r="G1" s="9"/>
      <c r="H1" s="99" t="s">
        <v>0</v>
      </c>
      <c r="I1" s="99"/>
      <c r="J1" s="99"/>
      <c r="K1" s="99"/>
      <c r="L1" s="84" t="s">
        <v>1</v>
      </c>
      <c r="M1" s="10">
        <v>54</v>
      </c>
      <c r="N1" s="11"/>
      <c r="O1" s="12"/>
      <c r="P1" s="11"/>
      <c r="Q1" s="11"/>
      <c r="R1" s="12"/>
      <c r="S1" s="12"/>
      <c r="T1" s="12"/>
      <c r="U1" s="12"/>
      <c r="V1" s="12"/>
      <c r="W1" s="11"/>
      <c r="X1" s="11"/>
      <c r="Y1" s="11"/>
      <c r="Z1" s="11"/>
      <c r="AA1" s="74"/>
      <c r="AB1" s="75"/>
      <c r="AC1" s="75"/>
      <c r="AD1" s="74"/>
      <c r="AE1" s="74"/>
    </row>
    <row r="2" spans="1:31" ht="18.75" x14ac:dyDescent="0.3">
      <c r="A2" s="11"/>
      <c r="B2" s="11"/>
      <c r="C2" s="11"/>
      <c r="D2" s="11"/>
      <c r="E2" s="11"/>
      <c r="F2" s="100" t="s">
        <v>35</v>
      </c>
      <c r="G2" s="100"/>
      <c r="H2" s="100"/>
      <c r="I2" s="100"/>
      <c r="J2" s="100"/>
      <c r="K2" s="100"/>
      <c r="L2" s="11"/>
      <c r="M2" s="11"/>
      <c r="N2" s="11"/>
      <c r="O2" s="12"/>
      <c r="P2" s="11"/>
      <c r="Q2" s="11"/>
      <c r="R2" s="12"/>
      <c r="S2" s="12"/>
      <c r="T2" s="12"/>
      <c r="U2" s="12"/>
      <c r="V2" s="12"/>
      <c r="W2" s="11"/>
      <c r="X2" s="11"/>
      <c r="Y2" s="11"/>
      <c r="Z2" s="11"/>
      <c r="AA2" s="11"/>
      <c r="AB2" s="12"/>
      <c r="AC2" s="12"/>
      <c r="AD2" s="11"/>
      <c r="AE2" s="11"/>
    </row>
    <row r="3" spans="1:31" ht="64.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55" t="s">
        <v>2</v>
      </c>
      <c r="M3" s="13" t="s">
        <v>3</v>
      </c>
      <c r="N3" s="13" t="s">
        <v>46</v>
      </c>
      <c r="O3" s="56" t="s">
        <v>47</v>
      </c>
      <c r="P3" s="13" t="s">
        <v>64</v>
      </c>
      <c r="Q3" s="13" t="s">
        <v>42</v>
      </c>
      <c r="R3" s="14" t="s">
        <v>52</v>
      </c>
      <c r="S3" s="56" t="s">
        <v>61</v>
      </c>
      <c r="T3" s="14" t="s">
        <v>45</v>
      </c>
      <c r="U3" s="14" t="s">
        <v>48</v>
      </c>
      <c r="V3" s="56" t="s">
        <v>44</v>
      </c>
      <c r="W3" s="56" t="s">
        <v>51</v>
      </c>
      <c r="X3" s="13"/>
      <c r="Y3" s="13"/>
      <c r="Z3" s="13"/>
      <c r="AA3" s="11"/>
    </row>
    <row r="4" spans="1:31" ht="18.75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83" t="s">
        <v>70</v>
      </c>
      <c r="M4" s="58"/>
      <c r="N4" s="58">
        <v>0.06</v>
      </c>
      <c r="O4" s="59">
        <v>0.03</v>
      </c>
      <c r="P4" s="58">
        <v>8.0000000000000002E-3</v>
      </c>
      <c r="Q4" s="58">
        <v>1E-3</v>
      </c>
      <c r="R4" s="16"/>
      <c r="S4" s="58"/>
      <c r="T4" s="16"/>
      <c r="U4" s="16"/>
      <c r="V4" s="59"/>
      <c r="W4" s="58"/>
      <c r="X4" s="58"/>
      <c r="Y4" s="58"/>
      <c r="Z4" s="58"/>
      <c r="AA4" s="11"/>
    </row>
    <row r="5" spans="1:31" ht="18.75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7" t="s">
        <v>34</v>
      </c>
      <c r="M5" s="58">
        <v>7.4700000000000003E-2</v>
      </c>
      <c r="N5" s="58"/>
      <c r="O5" s="59"/>
      <c r="P5" s="58"/>
      <c r="Q5" s="58"/>
      <c r="R5" s="16"/>
      <c r="S5" s="59"/>
      <c r="T5" s="16"/>
      <c r="U5" s="16"/>
      <c r="V5" s="60"/>
      <c r="W5" s="61"/>
      <c r="X5" s="61"/>
      <c r="Y5" s="58"/>
      <c r="Z5" s="58"/>
      <c r="AA5" s="11"/>
    </row>
    <row r="6" spans="1:31" ht="18.75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57" t="s">
        <v>45</v>
      </c>
      <c r="M6" s="58"/>
      <c r="N6" s="58"/>
      <c r="O6" s="59"/>
      <c r="P6" s="58"/>
      <c r="Q6" s="58"/>
      <c r="R6" s="16"/>
      <c r="S6" s="59"/>
      <c r="T6" s="16">
        <v>3.5000000000000003E-2</v>
      </c>
      <c r="U6" s="16"/>
      <c r="V6" s="60"/>
      <c r="W6" s="61"/>
      <c r="X6" s="61"/>
      <c r="Y6" s="58"/>
      <c r="Z6" s="58"/>
      <c r="AA6" s="11"/>
    </row>
    <row r="7" spans="1:31" ht="18.75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57" t="s">
        <v>53</v>
      </c>
      <c r="M7" s="58"/>
      <c r="N7" s="58"/>
      <c r="O7" s="59"/>
      <c r="P7" s="58"/>
      <c r="Q7" s="58"/>
      <c r="R7" s="16"/>
      <c r="S7" s="59"/>
      <c r="T7" s="16"/>
      <c r="U7" s="16">
        <v>1E-3</v>
      </c>
      <c r="V7" s="60">
        <v>0.02</v>
      </c>
      <c r="W7" s="61"/>
      <c r="X7" s="61"/>
      <c r="Y7" s="58"/>
      <c r="Z7" s="58"/>
      <c r="AA7" s="11"/>
    </row>
    <row r="8" spans="1:31" ht="18.75" x14ac:dyDescent="0.3">
      <c r="A8" s="11"/>
      <c r="B8" s="11"/>
      <c r="C8" s="99" t="s">
        <v>24</v>
      </c>
      <c r="D8" s="99"/>
      <c r="E8" s="99"/>
      <c r="F8" s="99"/>
      <c r="G8" s="99"/>
      <c r="H8" s="99"/>
      <c r="I8" s="99"/>
      <c r="J8" s="11"/>
      <c r="K8" s="11"/>
      <c r="L8" s="57" t="s">
        <v>61</v>
      </c>
      <c r="M8" s="58"/>
      <c r="N8" s="58"/>
      <c r="O8" s="59"/>
      <c r="P8" s="58"/>
      <c r="Q8" s="58"/>
      <c r="R8" s="16"/>
      <c r="S8" s="59">
        <v>2.4500000000000001E-2</v>
      </c>
      <c r="T8" s="16"/>
      <c r="U8" s="16"/>
      <c r="V8" s="60"/>
      <c r="W8" s="61"/>
      <c r="X8" s="61"/>
      <c r="Y8" s="58"/>
      <c r="Z8" s="58"/>
      <c r="AA8" s="39"/>
    </row>
    <row r="9" spans="1:31" ht="18.75" x14ac:dyDescent="0.3">
      <c r="A9" s="11"/>
      <c r="B9" s="99" t="s">
        <v>25</v>
      </c>
      <c r="C9" s="99"/>
      <c r="D9" s="99"/>
      <c r="E9" s="99"/>
      <c r="F9" s="99"/>
      <c r="G9" s="99"/>
      <c r="H9" s="99"/>
      <c r="I9" s="99"/>
      <c r="J9" s="99"/>
      <c r="K9" s="11"/>
      <c r="L9" s="16" t="s">
        <v>52</v>
      </c>
      <c r="M9" s="58"/>
      <c r="N9" s="58"/>
      <c r="O9" s="59"/>
      <c r="P9" s="58"/>
      <c r="Q9" s="58"/>
      <c r="R9" s="16">
        <v>2.47E-2</v>
      </c>
      <c r="S9" s="59"/>
      <c r="T9" s="16"/>
      <c r="U9" s="16"/>
      <c r="V9" s="60"/>
      <c r="W9" s="61"/>
      <c r="X9" s="61"/>
      <c r="Y9" s="58"/>
      <c r="Z9" s="58"/>
      <c r="AA9" s="39"/>
    </row>
    <row r="10" spans="1:31" ht="18.75" x14ac:dyDescent="0.3">
      <c r="A10" s="11"/>
      <c r="B10" s="11"/>
      <c r="C10" s="85" t="s">
        <v>26</v>
      </c>
      <c r="D10" s="51">
        <v>8</v>
      </c>
      <c r="E10" s="9" t="s">
        <v>26</v>
      </c>
      <c r="F10" s="51" t="s">
        <v>83</v>
      </c>
      <c r="G10" s="9">
        <v>20</v>
      </c>
      <c r="H10" s="51">
        <v>22</v>
      </c>
      <c r="I10" s="9" t="s">
        <v>27</v>
      </c>
      <c r="J10" s="11"/>
      <c r="K10" s="11"/>
      <c r="L10" s="16" t="s">
        <v>51</v>
      </c>
      <c r="M10" s="58"/>
      <c r="N10" s="58"/>
      <c r="O10" s="59"/>
      <c r="P10" s="58"/>
      <c r="Q10" s="58"/>
      <c r="R10" s="16"/>
      <c r="S10" s="59"/>
      <c r="T10" s="16"/>
      <c r="U10" s="16"/>
      <c r="V10" s="60"/>
      <c r="W10" s="61">
        <v>0.14000000000000001</v>
      </c>
      <c r="X10" s="61"/>
      <c r="Y10" s="58"/>
      <c r="Z10" s="58"/>
      <c r="AA10" s="39"/>
    </row>
    <row r="11" spans="1:31" ht="18.75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6"/>
      <c r="M11" s="58"/>
      <c r="N11" s="58"/>
      <c r="O11" s="59"/>
      <c r="P11" s="58"/>
      <c r="Q11" s="58"/>
      <c r="R11" s="16"/>
      <c r="S11" s="59"/>
      <c r="T11" s="16"/>
      <c r="U11" s="16"/>
      <c r="V11" s="60"/>
      <c r="W11" s="61"/>
      <c r="X11" s="61"/>
      <c r="Y11" s="58"/>
      <c r="Z11" s="58"/>
      <c r="AA11" s="39"/>
    </row>
    <row r="12" spans="1:31" ht="18.75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7" t="s">
        <v>28</v>
      </c>
      <c r="M12" s="18">
        <f t="shared" ref="M12:W12" si="0">M4+M5+M6+M7+M8+M9+M10+M11</f>
        <v>7.4700000000000003E-2</v>
      </c>
      <c r="N12" s="18">
        <f t="shared" si="0"/>
        <v>0.06</v>
      </c>
      <c r="O12" s="18">
        <f t="shared" si="0"/>
        <v>0.03</v>
      </c>
      <c r="P12" s="18">
        <f t="shared" si="0"/>
        <v>8.0000000000000002E-3</v>
      </c>
      <c r="Q12" s="18">
        <f t="shared" si="0"/>
        <v>1E-3</v>
      </c>
      <c r="R12" s="18">
        <f t="shared" si="0"/>
        <v>2.47E-2</v>
      </c>
      <c r="S12" s="18">
        <f t="shared" si="0"/>
        <v>2.4500000000000001E-2</v>
      </c>
      <c r="T12" s="18">
        <f t="shared" si="0"/>
        <v>3.5000000000000003E-2</v>
      </c>
      <c r="U12" s="18">
        <f t="shared" si="0"/>
        <v>1E-3</v>
      </c>
      <c r="V12" s="18">
        <f t="shared" si="0"/>
        <v>0.02</v>
      </c>
      <c r="W12" s="18">
        <f t="shared" si="0"/>
        <v>0.14000000000000001</v>
      </c>
      <c r="X12" s="18"/>
      <c r="Y12" s="18"/>
      <c r="Z12" s="18"/>
      <c r="AA12" s="43"/>
    </row>
    <row r="13" spans="1:31" ht="18.75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7" t="s">
        <v>29</v>
      </c>
      <c r="M13" s="19">
        <f t="shared" ref="M13:W13" si="1">M12*$M$1</f>
        <v>4.0338000000000003</v>
      </c>
      <c r="N13" s="19">
        <f t="shared" si="1"/>
        <v>3.2399999999999998</v>
      </c>
      <c r="O13" s="19">
        <f t="shared" si="1"/>
        <v>1.6199999999999999</v>
      </c>
      <c r="P13" s="19">
        <f t="shared" si="1"/>
        <v>0.432</v>
      </c>
      <c r="Q13" s="19">
        <f t="shared" si="1"/>
        <v>5.3999999999999999E-2</v>
      </c>
      <c r="R13" s="19">
        <f t="shared" si="1"/>
        <v>1.3338000000000001</v>
      </c>
      <c r="S13" s="19">
        <f t="shared" si="1"/>
        <v>1.323</v>
      </c>
      <c r="T13" s="19">
        <f t="shared" si="1"/>
        <v>1.8900000000000001</v>
      </c>
      <c r="U13" s="19">
        <f t="shared" si="1"/>
        <v>5.3999999999999999E-2</v>
      </c>
      <c r="V13" s="19">
        <f t="shared" si="1"/>
        <v>1.08</v>
      </c>
      <c r="W13" s="19">
        <f t="shared" si="1"/>
        <v>7.5600000000000005</v>
      </c>
      <c r="X13" s="19"/>
      <c r="Y13" s="19"/>
      <c r="Z13" s="19"/>
      <c r="AA13" s="43"/>
    </row>
    <row r="14" spans="1:31" ht="18.75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7" t="s">
        <v>30</v>
      </c>
      <c r="M14" s="16">
        <v>50</v>
      </c>
      <c r="N14" s="16">
        <v>115</v>
      </c>
      <c r="O14" s="66">
        <v>105</v>
      </c>
      <c r="P14" s="16">
        <v>800</v>
      </c>
      <c r="Q14" s="16">
        <v>15</v>
      </c>
      <c r="R14" s="16">
        <v>110</v>
      </c>
      <c r="S14" s="66">
        <v>560</v>
      </c>
      <c r="T14" s="16">
        <v>150</v>
      </c>
      <c r="U14" s="16">
        <v>1115</v>
      </c>
      <c r="V14" s="66">
        <v>95</v>
      </c>
      <c r="W14" s="66">
        <v>115</v>
      </c>
      <c r="X14" s="16"/>
      <c r="Y14" s="16"/>
      <c r="Z14" s="16"/>
      <c r="AA14" s="43"/>
    </row>
    <row r="15" spans="1:31" ht="18.75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7" t="s">
        <v>31</v>
      </c>
      <c r="M15" s="17">
        <f t="shared" ref="M15:W15" si="2">M13*M14</f>
        <v>201.69000000000003</v>
      </c>
      <c r="N15" s="17">
        <f t="shared" si="2"/>
        <v>372.59999999999997</v>
      </c>
      <c r="O15" s="67">
        <f t="shared" si="2"/>
        <v>170.1</v>
      </c>
      <c r="P15" s="67">
        <f t="shared" si="2"/>
        <v>345.6</v>
      </c>
      <c r="Q15" s="17">
        <f t="shared" si="2"/>
        <v>0.80999999999999994</v>
      </c>
      <c r="R15" s="67">
        <f t="shared" si="2"/>
        <v>146.71800000000002</v>
      </c>
      <c r="S15" s="67">
        <f t="shared" si="2"/>
        <v>740.88</v>
      </c>
      <c r="T15" s="67">
        <f t="shared" si="2"/>
        <v>283.5</v>
      </c>
      <c r="U15" s="67">
        <f t="shared" si="2"/>
        <v>60.21</v>
      </c>
      <c r="V15" s="67">
        <f t="shared" si="2"/>
        <v>102.60000000000001</v>
      </c>
      <c r="W15" s="67">
        <f t="shared" si="2"/>
        <v>869.40000000000009</v>
      </c>
      <c r="X15" s="68"/>
      <c r="Y15" s="68">
        <f>SUM(M15:X15)</f>
        <v>3294.1080000000002</v>
      </c>
      <c r="Z15" s="17"/>
      <c r="AA15" s="43"/>
    </row>
    <row r="16" spans="1:31" ht="18.75" x14ac:dyDescent="0.3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11" t="s">
        <v>32</v>
      </c>
      <c r="M16" s="39"/>
      <c r="N16" s="39"/>
      <c r="O16" s="40"/>
      <c r="P16" s="39"/>
      <c r="Q16" s="39"/>
      <c r="R16" s="40"/>
      <c r="S16" s="40"/>
      <c r="T16" s="40"/>
      <c r="U16" s="40"/>
      <c r="V16" s="40"/>
      <c r="W16" s="39"/>
      <c r="X16" s="39"/>
      <c r="Y16" s="39"/>
      <c r="Z16" s="21">
        <f>Y15/M1</f>
        <v>61.002000000000002</v>
      </c>
      <c r="AA16" s="11"/>
      <c r="AB16" s="12"/>
      <c r="AC16" s="12"/>
      <c r="AD16" s="11"/>
      <c r="AE16" s="43"/>
    </row>
    <row r="17" spans="1:33" ht="19.5" customHeight="1" thickBot="1" x14ac:dyDescent="0.35">
      <c r="AD17" s="11"/>
      <c r="AE17" s="43"/>
    </row>
    <row r="18" spans="1:33" ht="19.5" thickBot="1" x14ac:dyDescent="0.35">
      <c r="A18" s="98" t="s">
        <v>36</v>
      </c>
      <c r="B18" s="98"/>
      <c r="C18" s="98"/>
      <c r="D18" s="98"/>
      <c r="E18" s="98"/>
      <c r="F18" s="98"/>
      <c r="G18" s="9"/>
      <c r="H18" s="99" t="s">
        <v>0</v>
      </c>
      <c r="I18" s="99"/>
      <c r="J18" s="99"/>
      <c r="K18" s="99"/>
      <c r="L18" s="85" t="s">
        <v>1</v>
      </c>
      <c r="M18" s="49">
        <v>54</v>
      </c>
      <c r="N18" s="9"/>
      <c r="O18" s="47"/>
      <c r="P18" s="9"/>
      <c r="Q18" s="9"/>
      <c r="R18" s="47"/>
      <c r="S18" s="47"/>
      <c r="T18" s="47"/>
      <c r="U18" s="47"/>
      <c r="V18" s="47"/>
      <c r="W18" s="9"/>
      <c r="X18" s="9"/>
      <c r="Y18" s="9"/>
      <c r="Z18" s="9"/>
      <c r="AA18" s="11"/>
      <c r="AB18" s="12"/>
      <c r="AC18" s="12"/>
      <c r="AD18" s="21"/>
    </row>
    <row r="19" spans="1:33" ht="18.75" x14ac:dyDescent="0.3">
      <c r="A19" s="9"/>
      <c r="B19" s="9"/>
      <c r="C19" s="9"/>
      <c r="D19" s="9"/>
      <c r="E19" s="9"/>
      <c r="F19" s="104" t="s">
        <v>35</v>
      </c>
      <c r="G19" s="104"/>
      <c r="H19" s="104"/>
      <c r="I19" s="104"/>
      <c r="J19" s="104"/>
      <c r="K19" s="104"/>
      <c r="L19" s="9"/>
      <c r="M19" s="9"/>
      <c r="N19" s="9"/>
      <c r="O19" s="47"/>
      <c r="P19" s="9"/>
      <c r="Q19" s="9"/>
      <c r="R19" s="47"/>
      <c r="S19" s="47"/>
      <c r="T19" s="47"/>
      <c r="U19" s="47"/>
      <c r="V19" s="47"/>
      <c r="W19" s="9"/>
      <c r="X19" s="9"/>
      <c r="Y19" s="9"/>
      <c r="Z19" s="9"/>
      <c r="AA19" s="11"/>
      <c r="AB19" s="12"/>
      <c r="AC19" s="12"/>
    </row>
    <row r="20" spans="1:33" ht="54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5" t="s">
        <v>2</v>
      </c>
      <c r="M20" s="13" t="s">
        <v>3</v>
      </c>
      <c r="N20" s="56" t="s">
        <v>57</v>
      </c>
      <c r="O20" s="13" t="s">
        <v>49</v>
      </c>
      <c r="P20" s="13" t="s">
        <v>7</v>
      </c>
      <c r="Q20" s="56" t="s">
        <v>8</v>
      </c>
      <c r="R20" s="56" t="s">
        <v>9</v>
      </c>
      <c r="S20" s="56" t="s">
        <v>10</v>
      </c>
      <c r="T20" s="56" t="s">
        <v>11</v>
      </c>
      <c r="U20" s="56" t="s">
        <v>77</v>
      </c>
      <c r="V20" s="13" t="s">
        <v>14</v>
      </c>
      <c r="W20" s="13" t="s">
        <v>17</v>
      </c>
      <c r="X20" s="14" t="s">
        <v>19</v>
      </c>
      <c r="Y20" s="13" t="s">
        <v>81</v>
      </c>
      <c r="Z20" s="14"/>
    </row>
    <row r="21" spans="1:33" ht="18.75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7" t="s">
        <v>22</v>
      </c>
      <c r="M21" s="58"/>
      <c r="N21" s="59"/>
      <c r="O21" s="58"/>
      <c r="P21" s="58">
        <v>5.5E-2</v>
      </c>
      <c r="Q21" s="59"/>
      <c r="R21" s="59">
        <v>2E-3</v>
      </c>
      <c r="S21" s="59">
        <v>2E-3</v>
      </c>
      <c r="T21" s="59">
        <v>1E-3</v>
      </c>
      <c r="U21" s="60">
        <v>2E-3</v>
      </c>
      <c r="V21" s="58"/>
      <c r="W21" s="16"/>
      <c r="X21" s="16"/>
      <c r="Y21" s="16">
        <v>0.02</v>
      </c>
      <c r="Z21" s="16"/>
    </row>
    <row r="22" spans="1:33" ht="37.5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7" t="s">
        <v>76</v>
      </c>
      <c r="M22" s="58"/>
      <c r="N22" s="59">
        <v>0.06</v>
      </c>
      <c r="O22" s="58">
        <v>6.5000000000000002E-2</v>
      </c>
      <c r="P22" s="58"/>
      <c r="Q22" s="58">
        <v>1E-3</v>
      </c>
      <c r="R22" s="58">
        <v>6.0000000000000001E-3</v>
      </c>
      <c r="S22" s="58">
        <v>6.0000000000000001E-3</v>
      </c>
      <c r="T22" s="58">
        <v>1E-3</v>
      </c>
      <c r="U22" s="60">
        <v>6.0000000000000001E-3</v>
      </c>
      <c r="V22" s="58"/>
      <c r="W22" s="62"/>
      <c r="X22" s="16"/>
      <c r="Y22" s="16"/>
      <c r="Z22" s="63"/>
    </row>
    <row r="23" spans="1:33" ht="18.75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7" t="s">
        <v>3</v>
      </c>
      <c r="M23" s="58">
        <v>7.4999999999999997E-2</v>
      </c>
      <c r="N23" s="59"/>
      <c r="O23" s="58"/>
      <c r="P23" s="58"/>
      <c r="Q23" s="59"/>
      <c r="R23" s="59"/>
      <c r="S23" s="59"/>
      <c r="T23" s="59"/>
      <c r="U23" s="60"/>
      <c r="V23" s="58"/>
      <c r="W23" s="16"/>
      <c r="X23" s="16"/>
      <c r="Y23" s="16"/>
      <c r="Z23" s="16"/>
    </row>
    <row r="24" spans="1:33" ht="18.75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7" t="s">
        <v>53</v>
      </c>
      <c r="M24" s="58"/>
      <c r="N24" s="59"/>
      <c r="O24" s="58"/>
      <c r="P24" s="58"/>
      <c r="Q24" s="59"/>
      <c r="R24" s="59"/>
      <c r="S24" s="59"/>
      <c r="T24" s="59"/>
      <c r="U24" s="60"/>
      <c r="V24" s="58">
        <v>2.5000000000000001E-2</v>
      </c>
      <c r="W24" s="16">
        <v>1E-3</v>
      </c>
      <c r="X24" s="16"/>
      <c r="Y24" s="16"/>
      <c r="Z24" s="16"/>
    </row>
    <row r="25" spans="1:33" ht="18.75" x14ac:dyDescent="0.3">
      <c r="A25" s="9"/>
      <c r="B25" s="9"/>
      <c r="C25" s="99" t="s">
        <v>24</v>
      </c>
      <c r="D25" s="99"/>
      <c r="E25" s="99"/>
      <c r="F25" s="99"/>
      <c r="G25" s="99"/>
      <c r="H25" s="99"/>
      <c r="I25" s="99"/>
      <c r="J25" s="9"/>
      <c r="K25" s="9"/>
      <c r="L25" s="57" t="s">
        <v>19</v>
      </c>
      <c r="M25" s="58"/>
      <c r="N25" s="59"/>
      <c r="O25" s="58"/>
      <c r="P25" s="58"/>
      <c r="Q25" s="59"/>
      <c r="R25" s="59"/>
      <c r="S25" s="59"/>
      <c r="T25" s="59"/>
      <c r="U25" s="60"/>
      <c r="V25" s="58"/>
      <c r="W25" s="16"/>
      <c r="X25" s="63">
        <v>0.155</v>
      </c>
      <c r="Y25" s="16"/>
      <c r="Z25" s="16"/>
    </row>
    <row r="26" spans="1:33" ht="18.75" x14ac:dyDescent="0.3">
      <c r="A26" s="9"/>
      <c r="B26" s="99" t="s">
        <v>25</v>
      </c>
      <c r="C26" s="99"/>
      <c r="D26" s="99"/>
      <c r="E26" s="99"/>
      <c r="F26" s="99"/>
      <c r="G26" s="99"/>
      <c r="H26" s="99"/>
      <c r="I26" s="99"/>
      <c r="J26" s="99"/>
      <c r="K26" s="9"/>
      <c r="L26" s="16"/>
      <c r="M26" s="58"/>
      <c r="N26" s="59"/>
      <c r="O26" s="58"/>
      <c r="P26" s="58"/>
      <c r="Q26" s="59"/>
      <c r="R26" s="59"/>
      <c r="S26" s="59"/>
      <c r="T26" s="59"/>
      <c r="U26" s="60"/>
      <c r="V26" s="58"/>
      <c r="W26" s="16"/>
      <c r="X26" s="16"/>
      <c r="Y26" s="16"/>
      <c r="Z26" s="16"/>
    </row>
    <row r="27" spans="1:33" ht="32.25" customHeight="1" x14ac:dyDescent="0.3">
      <c r="A27" s="9"/>
      <c r="B27" s="9"/>
      <c r="C27" s="85" t="s">
        <v>26</v>
      </c>
      <c r="D27" s="51">
        <v>9</v>
      </c>
      <c r="E27" s="9" t="s">
        <v>26</v>
      </c>
      <c r="F27" s="51" t="s">
        <v>83</v>
      </c>
      <c r="G27" s="9">
        <v>20</v>
      </c>
      <c r="H27" s="51">
        <v>22</v>
      </c>
      <c r="I27" s="9" t="s">
        <v>27</v>
      </c>
      <c r="J27" s="9"/>
      <c r="K27" s="9"/>
      <c r="L27" s="16"/>
      <c r="M27" s="58"/>
      <c r="N27" s="59"/>
      <c r="O27" s="58"/>
      <c r="P27" s="58"/>
      <c r="Q27" s="59"/>
      <c r="R27" s="59"/>
      <c r="S27" s="59"/>
      <c r="T27" s="59"/>
      <c r="U27" s="60"/>
      <c r="V27" s="58"/>
      <c r="W27" s="16"/>
      <c r="X27" s="16"/>
      <c r="Y27" s="16"/>
      <c r="Z27" s="16"/>
      <c r="AA27" s="11"/>
      <c r="AB27" s="4"/>
      <c r="AC27" s="4"/>
      <c r="AD27" s="4"/>
      <c r="AE27" s="4"/>
      <c r="AF27" s="4"/>
      <c r="AG27" s="4"/>
    </row>
    <row r="28" spans="1:33" ht="18.75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16"/>
      <c r="M28" s="58"/>
      <c r="N28" s="59"/>
      <c r="O28" s="58"/>
      <c r="P28" s="58"/>
      <c r="Q28" s="59"/>
      <c r="R28" s="59"/>
      <c r="S28" s="59"/>
      <c r="T28" s="59"/>
      <c r="U28" s="60"/>
      <c r="V28" s="58"/>
      <c r="W28" s="16"/>
      <c r="X28" s="16"/>
      <c r="Y28" s="16"/>
      <c r="Z28" s="16"/>
      <c r="AA28" s="11"/>
      <c r="AB28" s="4"/>
      <c r="AC28" s="4"/>
      <c r="AD28" s="4"/>
      <c r="AE28" s="4"/>
      <c r="AF28" s="4"/>
      <c r="AG28" s="4"/>
    </row>
    <row r="29" spans="1:33" ht="32.25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17" t="s">
        <v>28</v>
      </c>
      <c r="M29" s="18">
        <f t="shared" ref="M29:Y29" si="3">SUM(M21:M28)</f>
        <v>7.4999999999999997E-2</v>
      </c>
      <c r="N29" s="64">
        <f t="shared" si="3"/>
        <v>0.06</v>
      </c>
      <c r="O29" s="18">
        <f t="shared" si="3"/>
        <v>6.5000000000000002E-2</v>
      </c>
      <c r="P29" s="18">
        <f t="shared" si="3"/>
        <v>5.5E-2</v>
      </c>
      <c r="Q29" s="64">
        <f t="shared" si="3"/>
        <v>1E-3</v>
      </c>
      <c r="R29" s="64">
        <f t="shared" si="3"/>
        <v>8.0000000000000002E-3</v>
      </c>
      <c r="S29" s="64">
        <f t="shared" si="3"/>
        <v>8.0000000000000002E-3</v>
      </c>
      <c r="T29" s="64">
        <f t="shared" si="3"/>
        <v>2E-3</v>
      </c>
      <c r="U29" s="64">
        <f t="shared" si="3"/>
        <v>8.0000000000000002E-3</v>
      </c>
      <c r="V29" s="18">
        <f t="shared" si="3"/>
        <v>2.5000000000000001E-2</v>
      </c>
      <c r="W29" s="18">
        <f t="shared" si="3"/>
        <v>1E-3</v>
      </c>
      <c r="X29" s="18">
        <f t="shared" si="3"/>
        <v>0.155</v>
      </c>
      <c r="Y29" s="18">
        <f t="shared" si="3"/>
        <v>0.02</v>
      </c>
      <c r="Z29" s="18"/>
      <c r="AA29" s="7"/>
    </row>
    <row r="30" spans="1:33" ht="18.7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17" t="s">
        <v>29</v>
      </c>
      <c r="M30" s="19">
        <f t="shared" ref="M30:Y30" si="4">M29*$M$18</f>
        <v>4.05</v>
      </c>
      <c r="N30" s="19">
        <f t="shared" si="4"/>
        <v>3.2399999999999998</v>
      </c>
      <c r="O30" s="19">
        <f t="shared" si="4"/>
        <v>3.5100000000000002</v>
      </c>
      <c r="P30" s="19">
        <f t="shared" si="4"/>
        <v>2.97</v>
      </c>
      <c r="Q30" s="19">
        <f t="shared" si="4"/>
        <v>5.3999999999999999E-2</v>
      </c>
      <c r="R30" s="19">
        <f t="shared" si="4"/>
        <v>0.432</v>
      </c>
      <c r="S30" s="19">
        <f t="shared" si="4"/>
        <v>0.432</v>
      </c>
      <c r="T30" s="19">
        <f t="shared" si="4"/>
        <v>0.108</v>
      </c>
      <c r="U30" s="19">
        <f t="shared" si="4"/>
        <v>0.432</v>
      </c>
      <c r="V30" s="19">
        <f t="shared" si="4"/>
        <v>1.35</v>
      </c>
      <c r="W30" s="19">
        <f t="shared" si="4"/>
        <v>5.3999999999999999E-2</v>
      </c>
      <c r="X30" s="19">
        <f t="shared" si="4"/>
        <v>8.3699999999999992</v>
      </c>
      <c r="Y30" s="19">
        <f t="shared" si="4"/>
        <v>1.08</v>
      </c>
      <c r="Z30" s="19"/>
      <c r="AA30" s="7"/>
    </row>
    <row r="31" spans="1:33" ht="18.75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17" t="s">
        <v>30</v>
      </c>
      <c r="M31" s="16">
        <v>50</v>
      </c>
      <c r="N31" s="66">
        <v>235</v>
      </c>
      <c r="O31" s="16">
        <v>130</v>
      </c>
      <c r="P31" s="16">
        <v>45</v>
      </c>
      <c r="Q31" s="66">
        <v>240</v>
      </c>
      <c r="R31" s="66">
        <v>45</v>
      </c>
      <c r="S31" s="66">
        <v>56</v>
      </c>
      <c r="T31" s="66">
        <v>15</v>
      </c>
      <c r="U31" s="66">
        <v>162</v>
      </c>
      <c r="V31" s="16">
        <v>95</v>
      </c>
      <c r="W31" s="16">
        <v>1115</v>
      </c>
      <c r="X31" s="16">
        <v>145</v>
      </c>
      <c r="Y31" s="16">
        <v>195</v>
      </c>
      <c r="Z31" s="16"/>
      <c r="AA31" s="7"/>
    </row>
    <row r="32" spans="1:33" ht="18.75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17" t="s">
        <v>31</v>
      </c>
      <c r="M32" s="17">
        <f t="shared" ref="M32:Y32" si="5">M30*M31</f>
        <v>202.5</v>
      </c>
      <c r="N32" s="17">
        <f t="shared" si="5"/>
        <v>761.4</v>
      </c>
      <c r="O32" s="17">
        <f t="shared" si="5"/>
        <v>456.3</v>
      </c>
      <c r="P32" s="17">
        <f t="shared" si="5"/>
        <v>133.65</v>
      </c>
      <c r="Q32" s="17">
        <f t="shared" si="5"/>
        <v>12.959999999999999</v>
      </c>
      <c r="R32" s="17">
        <f t="shared" si="5"/>
        <v>19.440000000000001</v>
      </c>
      <c r="S32" s="17">
        <f t="shared" si="5"/>
        <v>24.192</v>
      </c>
      <c r="T32" s="17">
        <f t="shared" si="5"/>
        <v>1.6199999999999999</v>
      </c>
      <c r="U32" s="17">
        <f t="shared" si="5"/>
        <v>69.983999999999995</v>
      </c>
      <c r="V32" s="17">
        <f t="shared" si="5"/>
        <v>128.25</v>
      </c>
      <c r="W32" s="17">
        <f t="shared" si="5"/>
        <v>60.21</v>
      </c>
      <c r="X32" s="17">
        <f t="shared" si="5"/>
        <v>1213.6499999999999</v>
      </c>
      <c r="Y32" s="17">
        <f t="shared" si="5"/>
        <v>210.60000000000002</v>
      </c>
      <c r="Z32" s="17">
        <f>SUM(M32:Y32)</f>
        <v>3294.7559999999999</v>
      </c>
      <c r="AA32" s="7"/>
    </row>
    <row r="33" spans="1:37" ht="19.5" thickBo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 t="s">
        <v>32</v>
      </c>
      <c r="M33" s="9"/>
      <c r="N33" s="9"/>
      <c r="O33" s="47"/>
      <c r="P33" s="9"/>
      <c r="Q33" s="9"/>
      <c r="R33" s="47"/>
      <c r="S33" s="47"/>
      <c r="T33" s="47"/>
      <c r="U33" s="47"/>
      <c r="V33" s="47"/>
      <c r="W33" s="9"/>
      <c r="X33" s="9"/>
      <c r="Y33" s="9"/>
      <c r="Z33" s="9">
        <f>Z32/M18</f>
        <v>61.013999999999996</v>
      </c>
      <c r="AA33" s="7"/>
    </row>
    <row r="34" spans="1:37" ht="19.5" thickBot="1" x14ac:dyDescent="0.35">
      <c r="A34" s="98" t="s">
        <v>36</v>
      </c>
      <c r="B34" s="98"/>
      <c r="C34" s="98"/>
      <c r="D34" s="98"/>
      <c r="E34" s="98"/>
      <c r="F34" s="98"/>
      <c r="G34" s="9"/>
      <c r="H34" s="99" t="s">
        <v>0</v>
      </c>
      <c r="I34" s="99"/>
      <c r="J34" s="99"/>
      <c r="K34" s="99"/>
      <c r="L34" s="84" t="s">
        <v>1</v>
      </c>
      <c r="M34" s="10">
        <v>38</v>
      </c>
      <c r="N34" s="11"/>
      <c r="O34" s="12"/>
      <c r="P34" s="11"/>
      <c r="Q34" s="11"/>
      <c r="R34" s="12"/>
      <c r="S34" s="12"/>
      <c r="T34" s="12"/>
      <c r="U34" s="12"/>
      <c r="V34" s="12"/>
      <c r="W34" s="11"/>
      <c r="X34" s="11"/>
      <c r="Y34" s="11"/>
      <c r="Z34" s="11"/>
      <c r="AA34" s="7"/>
    </row>
    <row r="35" spans="1:37" ht="21" customHeight="1" x14ac:dyDescent="0.3">
      <c r="A35" s="11"/>
      <c r="B35" s="11"/>
      <c r="C35" s="11"/>
      <c r="D35" s="11"/>
      <c r="E35" s="11"/>
      <c r="F35" s="100" t="s">
        <v>35</v>
      </c>
      <c r="G35" s="100"/>
      <c r="H35" s="100"/>
      <c r="I35" s="100"/>
      <c r="J35" s="100"/>
      <c r="K35" s="100"/>
      <c r="L35" s="11"/>
      <c r="M35" s="11"/>
      <c r="N35" s="11"/>
      <c r="O35" s="12"/>
      <c r="P35" s="11"/>
      <c r="Q35" s="11"/>
      <c r="R35" s="12"/>
      <c r="S35" s="12"/>
      <c r="T35" s="12"/>
      <c r="U35" s="12"/>
      <c r="V35" s="12"/>
      <c r="W35" s="11"/>
      <c r="X35" s="11"/>
      <c r="Y35" s="11"/>
      <c r="Z35" s="11"/>
      <c r="AA35" s="7"/>
    </row>
    <row r="36" spans="1:37" ht="76.5" customHeight="1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55" t="s">
        <v>2</v>
      </c>
      <c r="M36" s="13" t="s">
        <v>3</v>
      </c>
      <c r="N36" s="13" t="s">
        <v>60</v>
      </c>
      <c r="O36" s="13" t="s">
        <v>6</v>
      </c>
      <c r="P36" s="56" t="s">
        <v>8</v>
      </c>
      <c r="Q36" s="56" t="s">
        <v>9</v>
      </c>
      <c r="R36" s="56" t="s">
        <v>10</v>
      </c>
      <c r="S36" s="56" t="s">
        <v>11</v>
      </c>
      <c r="T36" s="56" t="s">
        <v>12</v>
      </c>
      <c r="U36" s="13" t="s">
        <v>13</v>
      </c>
      <c r="V36" s="13" t="s">
        <v>14</v>
      </c>
      <c r="W36" s="13" t="s">
        <v>17</v>
      </c>
      <c r="X36" s="14" t="s">
        <v>51</v>
      </c>
      <c r="Y36" s="13"/>
      <c r="Z36" s="14"/>
      <c r="AA36" s="7"/>
    </row>
    <row r="37" spans="1:37" ht="18.75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57" t="s">
        <v>67</v>
      </c>
      <c r="M37" s="58"/>
      <c r="N37" s="58">
        <v>7.0000000000000007E-2</v>
      </c>
      <c r="O37" s="58"/>
      <c r="P37" s="59"/>
      <c r="Q37" s="59">
        <v>5.3E-3</v>
      </c>
      <c r="R37" s="59"/>
      <c r="S37" s="59">
        <v>1E-3</v>
      </c>
      <c r="T37" s="60"/>
      <c r="U37" s="61"/>
      <c r="V37" s="58"/>
      <c r="W37" s="16"/>
      <c r="X37" s="16"/>
      <c r="Y37" s="16"/>
      <c r="Z37" s="16" t="s">
        <v>37</v>
      </c>
      <c r="AA37" s="7"/>
    </row>
    <row r="38" spans="1:37" ht="37.5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57" t="s">
        <v>66</v>
      </c>
      <c r="M38" s="58"/>
      <c r="N38" s="58"/>
      <c r="O38" s="58">
        <v>0.18</v>
      </c>
      <c r="P38" s="58">
        <v>2E-3</v>
      </c>
      <c r="Q38" s="58">
        <v>6.0000000000000001E-3</v>
      </c>
      <c r="R38" s="58">
        <v>8.0000000000000002E-3</v>
      </c>
      <c r="S38" s="58">
        <v>1E-3</v>
      </c>
      <c r="T38" s="60">
        <v>7.0000000000000001E-3</v>
      </c>
      <c r="U38" s="58">
        <v>8.0000000000000002E-3</v>
      </c>
      <c r="V38" s="58"/>
      <c r="W38" s="62"/>
      <c r="X38" s="16"/>
      <c r="Y38" s="16"/>
      <c r="Z38" s="63"/>
      <c r="AA38" s="7"/>
    </row>
    <row r="39" spans="1:37" ht="18.75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57" t="s">
        <v>3</v>
      </c>
      <c r="M39" s="58">
        <v>7.4999999999999997E-2</v>
      </c>
      <c r="N39" s="58"/>
      <c r="O39" s="58"/>
      <c r="P39" s="59"/>
      <c r="Q39" s="59"/>
      <c r="R39" s="59"/>
      <c r="S39" s="59"/>
      <c r="T39" s="60"/>
      <c r="U39" s="61"/>
      <c r="V39" s="58"/>
      <c r="W39" s="16"/>
      <c r="X39" s="16"/>
      <c r="Y39" s="16"/>
      <c r="Z39" s="16"/>
      <c r="AA39" s="7"/>
    </row>
    <row r="40" spans="1:37" ht="18.75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57" t="s">
        <v>53</v>
      </c>
      <c r="M40" s="58"/>
      <c r="N40" s="58"/>
      <c r="O40" s="58"/>
      <c r="P40" s="59"/>
      <c r="Q40" s="59"/>
      <c r="R40" s="59"/>
      <c r="S40" s="59"/>
      <c r="T40" s="60"/>
      <c r="U40" s="61"/>
      <c r="V40" s="58">
        <v>2.5000000000000001E-2</v>
      </c>
      <c r="W40" s="16">
        <v>1E-3</v>
      </c>
      <c r="X40" s="16"/>
      <c r="Y40" s="16"/>
      <c r="Z40" s="16"/>
      <c r="AA40" s="7"/>
    </row>
    <row r="41" spans="1:37" ht="18.75" x14ac:dyDescent="0.3">
      <c r="A41" s="11"/>
      <c r="B41" s="11"/>
      <c r="C41" s="99" t="s">
        <v>24</v>
      </c>
      <c r="D41" s="99"/>
      <c r="E41" s="99"/>
      <c r="F41" s="99"/>
      <c r="G41" s="99"/>
      <c r="H41" s="99"/>
      <c r="I41" s="99"/>
      <c r="J41" s="11"/>
      <c r="K41" s="11"/>
      <c r="L41" s="57" t="s">
        <v>51</v>
      </c>
      <c r="M41" s="58"/>
      <c r="N41" s="58"/>
      <c r="O41" s="58"/>
      <c r="P41" s="59"/>
      <c r="Q41" s="59"/>
      <c r="R41" s="59"/>
      <c r="S41" s="59"/>
      <c r="T41" s="60"/>
      <c r="U41" s="61"/>
      <c r="V41" s="58"/>
      <c r="W41" s="16"/>
      <c r="X41" s="63">
        <v>0.16</v>
      </c>
      <c r="Y41" s="16"/>
      <c r="Z41" s="16"/>
      <c r="AA41" s="7"/>
    </row>
    <row r="42" spans="1:37" ht="18.75" x14ac:dyDescent="0.3">
      <c r="A42" s="11"/>
      <c r="B42" s="99" t="s">
        <v>25</v>
      </c>
      <c r="C42" s="99"/>
      <c r="D42" s="99"/>
      <c r="E42" s="99"/>
      <c r="F42" s="99"/>
      <c r="G42" s="99"/>
      <c r="H42" s="99"/>
      <c r="I42" s="99"/>
      <c r="J42" s="99"/>
      <c r="K42" s="11"/>
      <c r="L42" s="16"/>
      <c r="M42" s="58"/>
      <c r="N42" s="58"/>
      <c r="O42" s="58"/>
      <c r="P42" s="59"/>
      <c r="Q42" s="59"/>
      <c r="R42" s="59"/>
      <c r="S42" s="59"/>
      <c r="T42" s="60"/>
      <c r="U42" s="61"/>
      <c r="V42" s="58"/>
      <c r="W42" s="16"/>
      <c r="X42" s="16"/>
      <c r="Y42" s="16"/>
      <c r="Z42" s="16"/>
      <c r="AA42" s="7"/>
    </row>
    <row r="43" spans="1:37" ht="18.75" x14ac:dyDescent="0.3">
      <c r="A43" s="78"/>
      <c r="B43" s="78"/>
      <c r="C43" s="79"/>
      <c r="D43" s="80">
        <v>10</v>
      </c>
      <c r="E43" s="79"/>
      <c r="F43" s="80" t="s">
        <v>83</v>
      </c>
      <c r="G43" s="79"/>
      <c r="H43" s="80" t="s">
        <v>82</v>
      </c>
      <c r="I43" s="79"/>
      <c r="J43" s="78"/>
      <c r="K43" s="11"/>
      <c r="L43" s="16"/>
      <c r="M43" s="58"/>
      <c r="N43" s="58"/>
      <c r="O43" s="58"/>
      <c r="P43" s="59"/>
      <c r="Q43" s="59"/>
      <c r="R43" s="59"/>
      <c r="S43" s="59"/>
      <c r="T43" s="60"/>
      <c r="U43" s="61"/>
      <c r="V43" s="58"/>
      <c r="W43" s="16"/>
      <c r="X43" s="16"/>
      <c r="Y43" s="16"/>
      <c r="Z43" s="16"/>
      <c r="AA43" s="7"/>
    </row>
    <row r="44" spans="1:37" ht="18.75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6"/>
      <c r="M44" s="58"/>
      <c r="N44" s="58"/>
      <c r="O44" s="58"/>
      <c r="P44" s="59"/>
      <c r="Q44" s="59"/>
      <c r="R44" s="59"/>
      <c r="S44" s="59"/>
      <c r="T44" s="60"/>
      <c r="U44" s="61"/>
      <c r="V44" s="58"/>
      <c r="W44" s="16"/>
      <c r="X44" s="16"/>
      <c r="Y44" s="16"/>
      <c r="Z44" s="16"/>
      <c r="AA44" s="7"/>
    </row>
    <row r="45" spans="1:37" ht="18.75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7" t="s">
        <v>28</v>
      </c>
      <c r="M45" s="18">
        <f t="shared" ref="M45:X45" si="6">SUM(M37:M44)</f>
        <v>7.4999999999999997E-2</v>
      </c>
      <c r="N45" s="18">
        <f t="shared" si="6"/>
        <v>7.0000000000000007E-2</v>
      </c>
      <c r="O45" s="18">
        <f t="shared" si="6"/>
        <v>0.18</v>
      </c>
      <c r="P45" s="64">
        <f t="shared" si="6"/>
        <v>2E-3</v>
      </c>
      <c r="Q45" s="64">
        <f t="shared" si="6"/>
        <v>1.1300000000000001E-2</v>
      </c>
      <c r="R45" s="64">
        <f t="shared" si="6"/>
        <v>8.0000000000000002E-3</v>
      </c>
      <c r="S45" s="64">
        <f t="shared" si="6"/>
        <v>2E-3</v>
      </c>
      <c r="T45" s="64">
        <f t="shared" si="6"/>
        <v>7.0000000000000001E-3</v>
      </c>
      <c r="U45" s="18">
        <f t="shared" si="6"/>
        <v>8.0000000000000002E-3</v>
      </c>
      <c r="V45" s="18">
        <f t="shared" si="6"/>
        <v>2.5000000000000001E-2</v>
      </c>
      <c r="W45" s="18">
        <f t="shared" si="6"/>
        <v>1E-3</v>
      </c>
      <c r="X45" s="18">
        <f t="shared" si="6"/>
        <v>0.16</v>
      </c>
      <c r="Y45" s="18"/>
      <c r="Z45" s="18"/>
      <c r="AA45" s="7"/>
    </row>
    <row r="46" spans="1:37" ht="18.75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7" t="s">
        <v>29</v>
      </c>
      <c r="M46" s="19">
        <f>M34*M45</f>
        <v>2.85</v>
      </c>
      <c r="N46" s="19">
        <f>M34*N45</f>
        <v>2.66</v>
      </c>
      <c r="O46" s="19">
        <f>M34*O45</f>
        <v>6.84</v>
      </c>
      <c r="P46" s="65">
        <f>M34*P45</f>
        <v>7.5999999999999998E-2</v>
      </c>
      <c r="Q46" s="65">
        <f>M34*Q45</f>
        <v>0.42940000000000006</v>
      </c>
      <c r="R46" s="65">
        <f>M34*R45</f>
        <v>0.30399999999999999</v>
      </c>
      <c r="S46" s="65">
        <f>M34*S45</f>
        <v>7.5999999999999998E-2</v>
      </c>
      <c r="T46" s="65">
        <f>M34*T45</f>
        <v>0.26600000000000001</v>
      </c>
      <c r="U46" s="19">
        <f>M34*U45</f>
        <v>0.30399999999999999</v>
      </c>
      <c r="V46" s="19">
        <f>M34*V45</f>
        <v>0.95000000000000007</v>
      </c>
      <c r="W46" s="19">
        <f>M34*W45</f>
        <v>3.7999999999999999E-2</v>
      </c>
      <c r="X46" s="16">
        <f>X45*M34</f>
        <v>6.08</v>
      </c>
      <c r="Y46" s="16"/>
      <c r="Z46" s="16"/>
      <c r="AA46" s="7"/>
    </row>
    <row r="47" spans="1:37" ht="18.75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7" t="s">
        <v>30</v>
      </c>
      <c r="M47" s="16">
        <v>50</v>
      </c>
      <c r="N47" s="16">
        <v>248</v>
      </c>
      <c r="O47" s="16">
        <v>50</v>
      </c>
      <c r="P47" s="66">
        <v>240</v>
      </c>
      <c r="Q47" s="66">
        <v>45</v>
      </c>
      <c r="R47" s="66">
        <v>56</v>
      </c>
      <c r="S47" s="66">
        <v>15</v>
      </c>
      <c r="T47" s="66">
        <v>162</v>
      </c>
      <c r="U47" s="16">
        <v>800</v>
      </c>
      <c r="V47" s="16">
        <v>95</v>
      </c>
      <c r="W47" s="16">
        <v>1115</v>
      </c>
      <c r="X47" s="16">
        <v>115</v>
      </c>
      <c r="Y47" s="16"/>
      <c r="Z47" s="16"/>
      <c r="AA47" s="11"/>
      <c r="AB47" s="11"/>
      <c r="AC47" s="11"/>
      <c r="AD47" s="11"/>
      <c r="AE47" s="11"/>
      <c r="AF47" s="4"/>
      <c r="AG47" s="4"/>
      <c r="AH47" s="4"/>
      <c r="AI47" s="4"/>
      <c r="AJ47" s="101"/>
      <c r="AK47" s="101"/>
    </row>
    <row r="48" spans="1:37" ht="20.25" customHeight="1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7" t="s">
        <v>31</v>
      </c>
      <c r="M48" s="17">
        <f t="shared" ref="M48:X48" si="7">M46*M47</f>
        <v>142.5</v>
      </c>
      <c r="N48" s="17">
        <f t="shared" si="7"/>
        <v>659.68000000000006</v>
      </c>
      <c r="O48" s="17">
        <f t="shared" si="7"/>
        <v>342</v>
      </c>
      <c r="P48" s="67">
        <f t="shared" si="7"/>
        <v>18.239999999999998</v>
      </c>
      <c r="Q48" s="67">
        <f t="shared" si="7"/>
        <v>19.323000000000004</v>
      </c>
      <c r="R48" s="67">
        <f t="shared" si="7"/>
        <v>17.024000000000001</v>
      </c>
      <c r="S48" s="67">
        <f t="shared" si="7"/>
        <v>1.1399999999999999</v>
      </c>
      <c r="T48" s="67">
        <f t="shared" si="7"/>
        <v>43.091999999999999</v>
      </c>
      <c r="U48" s="68">
        <f t="shared" si="7"/>
        <v>243.2</v>
      </c>
      <c r="V48" s="68">
        <f t="shared" si="7"/>
        <v>90.25</v>
      </c>
      <c r="W48" s="17">
        <f t="shared" si="7"/>
        <v>42.37</v>
      </c>
      <c r="X48" s="17">
        <f t="shared" si="7"/>
        <v>699.2</v>
      </c>
      <c r="Y48" s="17">
        <f>SUM(M48:X48)</f>
        <v>2318.0190000000002</v>
      </c>
      <c r="Z48" s="17"/>
      <c r="AA48" s="11"/>
      <c r="AB48" s="11"/>
      <c r="AC48" s="11"/>
      <c r="AD48" s="11"/>
      <c r="AE48" s="11"/>
      <c r="AF48" s="4"/>
      <c r="AG48" s="4"/>
      <c r="AH48" s="4"/>
      <c r="AI48" s="4"/>
      <c r="AJ48" s="4"/>
      <c r="AK48" s="4"/>
    </row>
    <row r="49" spans="1:41" ht="19.5" thickBo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 t="s">
        <v>32</v>
      </c>
      <c r="M49" s="9"/>
      <c r="N49" s="9"/>
      <c r="O49" s="47"/>
      <c r="P49" s="9"/>
      <c r="Q49" s="9"/>
      <c r="R49" s="47"/>
      <c r="S49" s="47"/>
      <c r="T49" s="47"/>
      <c r="U49" s="47"/>
      <c r="V49" s="47"/>
      <c r="W49" s="9"/>
      <c r="X49" s="9"/>
      <c r="Y49" s="9">
        <f>Y48/M34</f>
        <v>61.000500000000009</v>
      </c>
      <c r="Z49" s="9"/>
      <c r="AA49" s="11"/>
      <c r="AB49" s="12"/>
      <c r="AC49" s="12"/>
      <c r="AD49" s="9"/>
      <c r="AE49" s="11"/>
      <c r="AF49" s="11"/>
      <c r="AG49" s="11"/>
      <c r="AH49" s="11"/>
      <c r="AI49" s="11"/>
      <c r="AJ49" s="4"/>
      <c r="AK49" s="4"/>
      <c r="AL49" s="4"/>
      <c r="AM49" s="4"/>
      <c r="AN49" s="4"/>
      <c r="AO49" s="4"/>
    </row>
    <row r="50" spans="1:41" ht="20.25" customHeight="1" thickBot="1" x14ac:dyDescent="0.35">
      <c r="A50" s="98" t="s">
        <v>36</v>
      </c>
      <c r="B50" s="98"/>
      <c r="C50" s="98"/>
      <c r="D50" s="98"/>
      <c r="E50" s="98"/>
      <c r="F50" s="98"/>
      <c r="G50" s="9"/>
      <c r="H50" s="99" t="s">
        <v>73</v>
      </c>
      <c r="I50" s="99"/>
      <c r="J50" s="99"/>
      <c r="K50" s="99"/>
      <c r="L50" s="84" t="s">
        <v>1</v>
      </c>
      <c r="M50" s="10">
        <v>54</v>
      </c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"/>
      <c r="AB50" s="7"/>
    </row>
    <row r="51" spans="1:41" ht="75" customHeight="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55" t="s">
        <v>2</v>
      </c>
      <c r="M51" s="13" t="s">
        <v>3</v>
      </c>
      <c r="N51" s="56" t="s">
        <v>47</v>
      </c>
      <c r="O51" s="56" t="s">
        <v>61</v>
      </c>
      <c r="P51" s="13" t="s">
        <v>52</v>
      </c>
      <c r="Q51" s="13" t="s">
        <v>42</v>
      </c>
      <c r="R51" s="56" t="s">
        <v>43</v>
      </c>
      <c r="S51" s="56" t="s">
        <v>74</v>
      </c>
      <c r="T51" s="56" t="s">
        <v>69</v>
      </c>
      <c r="U51" s="56" t="s">
        <v>50</v>
      </c>
      <c r="V51" s="56"/>
      <c r="W51" s="13"/>
      <c r="X51" s="13"/>
      <c r="Y51" s="14"/>
      <c r="Z51" s="13"/>
      <c r="AA51" s="7"/>
      <c r="AB51" s="7"/>
    </row>
    <row r="52" spans="1:41" ht="37.5" x14ac:dyDescent="0.3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57" t="s">
        <v>75</v>
      </c>
      <c r="M52" s="58"/>
      <c r="N52" s="58">
        <v>0.02</v>
      </c>
      <c r="O52" s="59"/>
      <c r="P52" s="59"/>
      <c r="Q52" s="61">
        <v>1E-3</v>
      </c>
      <c r="R52" s="61"/>
      <c r="S52" s="59">
        <v>8.0000000000000002E-3</v>
      </c>
      <c r="T52" s="66">
        <v>6.54E-2</v>
      </c>
      <c r="U52" s="16"/>
      <c r="V52" s="16"/>
      <c r="W52" s="16"/>
      <c r="X52" s="16"/>
      <c r="Y52" s="16"/>
      <c r="Z52" s="16"/>
      <c r="AA52" s="7"/>
      <c r="AB52" s="7"/>
    </row>
    <row r="53" spans="1:41" ht="18.75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57" t="s">
        <v>38</v>
      </c>
      <c r="M53" s="58">
        <v>7.4999999999999997E-2</v>
      </c>
      <c r="N53" s="58"/>
      <c r="O53" s="59"/>
      <c r="P53" s="59"/>
      <c r="Q53" s="61"/>
      <c r="R53" s="61"/>
      <c r="S53" s="59"/>
      <c r="T53" s="66"/>
      <c r="U53" s="16"/>
      <c r="V53" s="16"/>
      <c r="W53" s="16"/>
      <c r="X53" s="16"/>
      <c r="Y53" s="16"/>
      <c r="Z53" s="16"/>
      <c r="AA53" s="7"/>
      <c r="AB53" s="7"/>
    </row>
    <row r="54" spans="1:41" ht="18.75" x14ac:dyDescent="0.3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57" t="s">
        <v>61</v>
      </c>
      <c r="M54" s="58"/>
      <c r="N54" s="58"/>
      <c r="O54" s="59">
        <v>0.02</v>
      </c>
      <c r="P54" s="59"/>
      <c r="Q54" s="61"/>
      <c r="R54" s="61"/>
      <c r="S54" s="59"/>
      <c r="T54" s="66"/>
      <c r="U54" s="16"/>
      <c r="V54" s="16"/>
      <c r="W54" s="16"/>
      <c r="X54" s="16"/>
      <c r="Y54" s="16"/>
      <c r="Z54" s="16"/>
      <c r="AA54" s="7"/>
      <c r="AB54" s="7"/>
    </row>
    <row r="55" spans="1:41" ht="18.75" x14ac:dyDescent="0.3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57" t="s">
        <v>52</v>
      </c>
      <c r="M55" s="58"/>
      <c r="N55" s="58"/>
      <c r="O55" s="59"/>
      <c r="P55" s="59">
        <v>0.02</v>
      </c>
      <c r="Q55" s="61"/>
      <c r="R55" s="61"/>
      <c r="S55" s="59"/>
      <c r="T55" s="66"/>
      <c r="U55" s="16"/>
      <c r="V55" s="16"/>
      <c r="W55" s="16"/>
      <c r="X55" s="16"/>
      <c r="Y55" s="16"/>
      <c r="Z55" s="16"/>
      <c r="AA55" s="7"/>
      <c r="AB55" s="7"/>
    </row>
    <row r="56" spans="1:41" ht="18.75" x14ac:dyDescent="0.3">
      <c r="A56" s="9"/>
      <c r="B56" s="9"/>
      <c r="C56" s="99" t="s">
        <v>24</v>
      </c>
      <c r="D56" s="99"/>
      <c r="E56" s="99"/>
      <c r="F56" s="99"/>
      <c r="G56" s="99"/>
      <c r="H56" s="99"/>
      <c r="I56" s="99"/>
      <c r="J56" s="9"/>
      <c r="K56" s="9"/>
      <c r="L56" s="57" t="s">
        <v>43</v>
      </c>
      <c r="M56" s="58"/>
      <c r="N56" s="58"/>
      <c r="O56" s="59"/>
      <c r="P56" s="59"/>
      <c r="Q56" s="61">
        <v>1E-3</v>
      </c>
      <c r="R56" s="61">
        <v>1</v>
      </c>
      <c r="S56" s="59"/>
      <c r="T56" s="66"/>
      <c r="U56" s="16"/>
      <c r="V56" s="16"/>
      <c r="W56" s="16"/>
      <c r="X56" s="16"/>
      <c r="Y56" s="16"/>
      <c r="Z56" s="16"/>
      <c r="AA56" s="7"/>
      <c r="AB56" s="7"/>
    </row>
    <row r="57" spans="1:41" ht="18.75" x14ac:dyDescent="0.3">
      <c r="A57" s="9"/>
      <c r="B57" s="99" t="s">
        <v>25</v>
      </c>
      <c r="C57" s="99"/>
      <c r="D57" s="99"/>
      <c r="E57" s="99"/>
      <c r="F57" s="99"/>
      <c r="G57" s="99"/>
      <c r="H57" s="99"/>
      <c r="I57" s="99"/>
      <c r="J57" s="99"/>
      <c r="K57" s="9"/>
      <c r="L57" s="57" t="s">
        <v>50</v>
      </c>
      <c r="M57" s="58"/>
      <c r="N57" s="58"/>
      <c r="O57" s="59"/>
      <c r="P57" s="59"/>
      <c r="Q57" s="61"/>
      <c r="R57" s="61"/>
      <c r="S57" s="59"/>
      <c r="T57" s="66"/>
      <c r="U57" s="16">
        <v>0.125</v>
      </c>
      <c r="V57" s="16"/>
      <c r="W57" s="16"/>
      <c r="X57" s="16"/>
      <c r="Y57" s="16"/>
      <c r="Z57" s="16"/>
      <c r="AA57" s="7"/>
      <c r="AB57" s="7"/>
    </row>
    <row r="58" spans="1:41" ht="18.75" x14ac:dyDescent="0.3">
      <c r="A58" s="9"/>
      <c r="B58" s="9"/>
      <c r="C58" s="85" t="s">
        <v>26</v>
      </c>
      <c r="D58" s="51">
        <v>12</v>
      </c>
      <c r="E58" s="9" t="s">
        <v>26</v>
      </c>
      <c r="F58" s="51" t="s">
        <v>83</v>
      </c>
      <c r="G58" s="9">
        <v>20</v>
      </c>
      <c r="H58" s="51">
        <v>22</v>
      </c>
      <c r="I58" s="9" t="s">
        <v>27</v>
      </c>
      <c r="J58" s="9"/>
      <c r="K58" s="9"/>
      <c r="L58" s="57"/>
      <c r="M58" s="58"/>
      <c r="N58" s="58"/>
      <c r="O58" s="59"/>
      <c r="P58" s="59"/>
      <c r="Q58" s="61"/>
      <c r="R58" s="61"/>
      <c r="S58" s="59"/>
      <c r="T58" s="66"/>
      <c r="U58" s="16"/>
      <c r="V58" s="16"/>
      <c r="W58" s="16"/>
      <c r="X58" s="16"/>
      <c r="Y58" s="16"/>
      <c r="Z58" s="16"/>
      <c r="AA58" s="7"/>
      <c r="AB58" s="7"/>
    </row>
    <row r="59" spans="1:41" ht="18.75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57"/>
      <c r="M59" s="58"/>
      <c r="N59" s="58"/>
      <c r="O59" s="59"/>
      <c r="P59" s="59"/>
      <c r="Q59" s="61"/>
      <c r="R59" s="61"/>
      <c r="S59" s="59"/>
      <c r="T59" s="66"/>
      <c r="U59" s="16"/>
      <c r="V59" s="16"/>
      <c r="W59" s="16"/>
      <c r="X59" s="16"/>
      <c r="Y59" s="16"/>
      <c r="Z59" s="16"/>
      <c r="AA59" s="7"/>
      <c r="AB59" s="7"/>
    </row>
    <row r="60" spans="1:41" ht="18.75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17" t="s">
        <v>28</v>
      </c>
      <c r="M60" s="18">
        <f t="shared" ref="M60:U60" si="8">M52+M53+M54+M55+M56+M57+M58</f>
        <v>7.4999999999999997E-2</v>
      </c>
      <c r="N60" s="18">
        <f t="shared" si="8"/>
        <v>0.02</v>
      </c>
      <c r="O60" s="18">
        <f t="shared" si="8"/>
        <v>0.02</v>
      </c>
      <c r="P60" s="18">
        <f t="shared" si="8"/>
        <v>0.02</v>
      </c>
      <c r="Q60" s="18">
        <f t="shared" si="8"/>
        <v>2E-3</v>
      </c>
      <c r="R60" s="18">
        <f t="shared" si="8"/>
        <v>1</v>
      </c>
      <c r="S60" s="18">
        <f t="shared" si="8"/>
        <v>8.0000000000000002E-3</v>
      </c>
      <c r="T60" s="18">
        <f t="shared" si="8"/>
        <v>6.54E-2</v>
      </c>
      <c r="U60" s="18">
        <f t="shared" si="8"/>
        <v>0.125</v>
      </c>
      <c r="V60" s="18"/>
      <c r="W60" s="18"/>
      <c r="X60" s="18"/>
      <c r="Y60" s="18"/>
      <c r="Z60" s="18"/>
      <c r="AA60" s="7"/>
      <c r="AB60" s="7"/>
    </row>
    <row r="61" spans="1:41" ht="18.75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17" t="s">
        <v>29</v>
      </c>
      <c r="M61" s="19">
        <f t="shared" ref="M61:U61" si="9">M60*$M$50</f>
        <v>4.05</v>
      </c>
      <c r="N61" s="19">
        <f t="shared" si="9"/>
        <v>1.08</v>
      </c>
      <c r="O61" s="19">
        <f t="shared" si="9"/>
        <v>1.08</v>
      </c>
      <c r="P61" s="19">
        <f t="shared" si="9"/>
        <v>1.08</v>
      </c>
      <c r="Q61" s="19">
        <f t="shared" si="9"/>
        <v>0.108</v>
      </c>
      <c r="R61" s="19">
        <f t="shared" si="9"/>
        <v>54</v>
      </c>
      <c r="S61" s="19">
        <f t="shared" si="9"/>
        <v>0.432</v>
      </c>
      <c r="T61" s="19">
        <f t="shared" si="9"/>
        <v>3.5316000000000001</v>
      </c>
      <c r="U61" s="19">
        <f t="shared" si="9"/>
        <v>6.75</v>
      </c>
      <c r="V61" s="16"/>
      <c r="W61" s="16"/>
      <c r="X61" s="16"/>
      <c r="Y61" s="16"/>
      <c r="Z61" s="19"/>
      <c r="AA61" s="7"/>
      <c r="AB61" s="7"/>
    </row>
    <row r="62" spans="1:41" ht="18.75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17" t="s">
        <v>30</v>
      </c>
      <c r="M62" s="16">
        <v>50</v>
      </c>
      <c r="N62" s="16">
        <v>105</v>
      </c>
      <c r="O62" s="66">
        <v>560</v>
      </c>
      <c r="P62" s="66">
        <v>110</v>
      </c>
      <c r="Q62" s="16">
        <v>15</v>
      </c>
      <c r="R62" s="16">
        <v>10</v>
      </c>
      <c r="S62" s="66">
        <v>800</v>
      </c>
      <c r="T62" s="66">
        <v>110</v>
      </c>
      <c r="U62" s="16">
        <v>145</v>
      </c>
      <c r="V62" s="16"/>
      <c r="W62" s="16"/>
      <c r="X62" s="16"/>
      <c r="Y62" s="16"/>
      <c r="Z62" s="16"/>
      <c r="AA62" s="7"/>
      <c r="AB62" s="7"/>
    </row>
    <row r="63" spans="1:41" ht="18.75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17" t="s">
        <v>31</v>
      </c>
      <c r="M63" s="17">
        <f t="shared" ref="M63:U63" si="10">M61*M62</f>
        <v>202.5</v>
      </c>
      <c r="N63" s="17">
        <f t="shared" si="10"/>
        <v>113.4</v>
      </c>
      <c r="O63" s="67">
        <f t="shared" si="10"/>
        <v>604.80000000000007</v>
      </c>
      <c r="P63" s="67">
        <f t="shared" si="10"/>
        <v>118.80000000000001</v>
      </c>
      <c r="Q63" s="17">
        <f t="shared" si="10"/>
        <v>1.6199999999999999</v>
      </c>
      <c r="R63" s="68">
        <f t="shared" si="10"/>
        <v>540</v>
      </c>
      <c r="S63" s="67">
        <f t="shared" si="10"/>
        <v>345.6</v>
      </c>
      <c r="T63" s="67">
        <f t="shared" si="10"/>
        <v>388.476</v>
      </c>
      <c r="U63" s="67">
        <f t="shared" si="10"/>
        <v>978.75</v>
      </c>
      <c r="V63" s="17">
        <f>SUM(M63:U63)</f>
        <v>3293.9459999999999</v>
      </c>
      <c r="W63" s="16"/>
      <c r="X63" s="16"/>
      <c r="Y63" s="17"/>
      <c r="Z63" s="17"/>
      <c r="AA63" s="11"/>
      <c r="AB63" s="11"/>
      <c r="AC63" s="4"/>
      <c r="AD63" s="4"/>
      <c r="AE63" s="4"/>
      <c r="AF63" s="4"/>
      <c r="AG63" s="101"/>
      <c r="AH63" s="101"/>
    </row>
    <row r="64" spans="1:41" ht="18.75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77"/>
      <c r="M64" s="77"/>
      <c r="N64" s="77"/>
      <c r="O64" s="93"/>
      <c r="P64" s="93"/>
      <c r="Q64" s="77"/>
      <c r="R64" s="77"/>
      <c r="S64" s="93"/>
      <c r="T64" s="93"/>
      <c r="U64" s="93"/>
      <c r="V64" s="77"/>
      <c r="W64" s="94"/>
      <c r="X64" s="94"/>
      <c r="Y64" s="77"/>
      <c r="Z64" s="77"/>
      <c r="AA64" s="11"/>
      <c r="AB64" s="11"/>
      <c r="AC64" s="4"/>
      <c r="AD64" s="4"/>
      <c r="AE64" s="4"/>
      <c r="AF64" s="4"/>
      <c r="AG64" s="90"/>
      <c r="AH64" s="90"/>
    </row>
    <row r="65" spans="1:41" ht="21.7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 t="s">
        <v>32</v>
      </c>
      <c r="M65" s="9"/>
      <c r="N65" s="9"/>
      <c r="O65" s="47"/>
      <c r="P65" s="9"/>
      <c r="Q65" s="9"/>
      <c r="R65" s="47"/>
      <c r="S65" s="47"/>
      <c r="T65" s="47"/>
      <c r="U65" s="47"/>
      <c r="V65" s="47">
        <f>V63/M50</f>
        <v>60.998999999999995</v>
      </c>
      <c r="W65" s="9"/>
      <c r="X65" s="9"/>
      <c r="Y65" s="9"/>
      <c r="Z65" s="9"/>
      <c r="AA65" s="11"/>
      <c r="AB65" s="11"/>
      <c r="AC65" s="4"/>
      <c r="AD65" s="4"/>
      <c r="AE65" s="4"/>
      <c r="AF65" s="4"/>
      <c r="AG65" s="4"/>
      <c r="AH65" s="4"/>
    </row>
    <row r="66" spans="1:41" ht="21.75" customHeight="1" thickBo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47"/>
      <c r="P66" s="9"/>
      <c r="Q66" s="9"/>
      <c r="R66" s="47"/>
      <c r="S66" s="47"/>
      <c r="T66" s="47"/>
      <c r="U66" s="47"/>
      <c r="V66" s="47"/>
      <c r="W66" s="9"/>
      <c r="X66" s="9"/>
      <c r="Y66" s="9"/>
      <c r="Z66" s="9"/>
      <c r="AA66" s="11"/>
      <c r="AB66" s="11"/>
      <c r="AC66" s="4"/>
      <c r="AD66" s="4"/>
      <c r="AE66" s="4"/>
      <c r="AF66" s="4"/>
      <c r="AG66" s="4"/>
      <c r="AH66" s="4"/>
    </row>
    <row r="67" spans="1:41" ht="19.5" customHeight="1" thickBot="1" x14ac:dyDescent="0.35">
      <c r="A67" s="102"/>
      <c r="B67" s="102"/>
      <c r="C67" s="52"/>
      <c r="D67" s="52"/>
      <c r="E67" s="52"/>
      <c r="F67" s="53" t="s">
        <v>0</v>
      </c>
      <c r="G67" s="53"/>
      <c r="H67" s="53"/>
      <c r="I67" s="53"/>
      <c r="J67" s="53"/>
      <c r="K67" s="53"/>
      <c r="L67" s="85" t="s">
        <v>1</v>
      </c>
      <c r="M67" s="49">
        <v>54</v>
      </c>
      <c r="N67" s="9"/>
      <c r="O67" s="47"/>
      <c r="P67" s="9"/>
      <c r="Q67" s="9"/>
      <c r="R67" s="47"/>
      <c r="S67" s="47"/>
      <c r="T67" s="47"/>
      <c r="U67" s="47"/>
      <c r="V67" s="47"/>
      <c r="W67" s="9"/>
      <c r="X67" s="9"/>
      <c r="Y67" s="9"/>
      <c r="Z67" s="9"/>
      <c r="AA67" s="9"/>
      <c r="AB67" s="47"/>
      <c r="AC67" s="47"/>
      <c r="AD67" s="8"/>
      <c r="AE67" s="9"/>
      <c r="AF67" s="9"/>
      <c r="AG67" s="9"/>
      <c r="AH67" s="11"/>
      <c r="AI67" s="11"/>
      <c r="AJ67" s="4"/>
      <c r="AK67" s="4"/>
      <c r="AL67" s="4"/>
      <c r="AM67" s="4"/>
      <c r="AN67" s="4"/>
      <c r="AO67" s="4"/>
    </row>
    <row r="68" spans="1:41" ht="18.75" customHeight="1" x14ac:dyDescent="0.3">
      <c r="A68" s="9"/>
      <c r="B68" s="9"/>
      <c r="C68" s="9"/>
      <c r="D68" s="9"/>
      <c r="E68" s="9"/>
      <c r="F68" s="104" t="s">
        <v>35</v>
      </c>
      <c r="G68" s="104"/>
      <c r="H68" s="104"/>
      <c r="I68" s="104"/>
      <c r="J68" s="104"/>
      <c r="K68" s="104"/>
      <c r="L68" s="9"/>
      <c r="M68" s="9"/>
      <c r="N68" s="9"/>
      <c r="O68" s="47"/>
      <c r="P68" s="9"/>
      <c r="Q68" s="9"/>
      <c r="R68" s="47"/>
      <c r="S68" s="47"/>
      <c r="T68" s="47"/>
      <c r="U68" s="47"/>
      <c r="V68" s="47"/>
      <c r="W68" s="9"/>
      <c r="X68" s="9"/>
      <c r="Y68" s="9"/>
      <c r="Z68" s="9"/>
      <c r="AA68" s="7"/>
      <c r="AB68" s="7"/>
    </row>
    <row r="69" spans="1:41" ht="61.5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55" t="s">
        <v>2</v>
      </c>
      <c r="M69" s="13" t="s">
        <v>3</v>
      </c>
      <c r="N69" s="13" t="s">
        <v>4</v>
      </c>
      <c r="O69" s="13" t="s">
        <v>7</v>
      </c>
      <c r="P69" s="56" t="s">
        <v>8</v>
      </c>
      <c r="Q69" s="56" t="s">
        <v>9</v>
      </c>
      <c r="R69" s="56" t="s">
        <v>10</v>
      </c>
      <c r="S69" s="56" t="s">
        <v>11</v>
      </c>
      <c r="T69" s="56" t="s">
        <v>12</v>
      </c>
      <c r="U69" s="56" t="s">
        <v>55</v>
      </c>
      <c r="V69" s="13" t="s">
        <v>13</v>
      </c>
      <c r="W69" s="13" t="s">
        <v>15</v>
      </c>
      <c r="X69" s="14" t="s">
        <v>45</v>
      </c>
      <c r="Y69" s="13" t="s">
        <v>59</v>
      </c>
      <c r="Z69" s="14"/>
      <c r="AA69" s="7"/>
      <c r="AB69" s="7"/>
    </row>
    <row r="70" spans="1:41" ht="21.75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57" t="s">
        <v>22</v>
      </c>
      <c r="M70" s="58"/>
      <c r="N70" s="58"/>
      <c r="O70" s="58">
        <v>0.06</v>
      </c>
      <c r="P70" s="59"/>
      <c r="Q70" s="59">
        <v>2.2000000000000001E-3</v>
      </c>
      <c r="R70" s="59">
        <v>5.0000000000000001E-3</v>
      </c>
      <c r="S70" s="59">
        <v>1E-3</v>
      </c>
      <c r="T70" s="60">
        <v>3.0000000000000001E-3</v>
      </c>
      <c r="U70" s="60">
        <v>0.01</v>
      </c>
      <c r="V70" s="61"/>
      <c r="W70" s="58"/>
      <c r="X70" s="16"/>
      <c r="Y70" s="16"/>
      <c r="Z70" s="16"/>
      <c r="AA70" s="7"/>
      <c r="AB70" s="7"/>
    </row>
    <row r="71" spans="1:41" ht="37.5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57" t="s">
        <v>78</v>
      </c>
      <c r="M71" s="58"/>
      <c r="N71" s="58">
        <v>0.06</v>
      </c>
      <c r="O71" s="58"/>
      <c r="P71" s="59">
        <v>1E-3</v>
      </c>
      <c r="Q71" s="59">
        <v>5.0000000000000001E-3</v>
      </c>
      <c r="R71" s="59">
        <v>6.0000000000000001E-3</v>
      </c>
      <c r="S71" s="59">
        <v>1E-3</v>
      </c>
      <c r="T71" s="59">
        <v>5.0000000000000001E-3</v>
      </c>
      <c r="U71" s="59"/>
      <c r="V71" s="59">
        <v>7.0000000000000001E-3</v>
      </c>
      <c r="W71" s="59">
        <v>6.5000000000000002E-2</v>
      </c>
      <c r="X71" s="16"/>
      <c r="Y71" s="16"/>
      <c r="Z71" s="16"/>
      <c r="AA71" s="7"/>
      <c r="AB71" s="7"/>
    </row>
    <row r="72" spans="1:41" ht="18.75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57" t="s">
        <v>3</v>
      </c>
      <c r="M72" s="58">
        <v>7.4999999999999997E-2</v>
      </c>
      <c r="N72" s="58"/>
      <c r="O72" s="58"/>
      <c r="P72" s="59"/>
      <c r="Q72" s="59"/>
      <c r="R72" s="59"/>
      <c r="S72" s="59"/>
      <c r="T72" s="60"/>
      <c r="U72" s="60"/>
      <c r="V72" s="61"/>
      <c r="W72" s="58"/>
      <c r="X72" s="16"/>
      <c r="Y72" s="16"/>
      <c r="Z72" s="16"/>
      <c r="AA72" s="7"/>
      <c r="AB72" s="7"/>
    </row>
    <row r="73" spans="1:41" ht="18.75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57" t="s">
        <v>45</v>
      </c>
      <c r="M73" s="58"/>
      <c r="N73" s="58"/>
      <c r="O73" s="58"/>
      <c r="P73" s="59"/>
      <c r="Q73" s="59"/>
      <c r="R73" s="59"/>
      <c r="S73" s="59"/>
      <c r="T73" s="60"/>
      <c r="U73" s="60"/>
      <c r="V73" s="61"/>
      <c r="W73" s="58"/>
      <c r="X73" s="16">
        <v>3.5000000000000003E-2</v>
      </c>
      <c r="Y73" s="16"/>
      <c r="Z73" s="16"/>
      <c r="AA73" s="7"/>
      <c r="AB73" s="7"/>
    </row>
    <row r="74" spans="1:41" ht="18.75" x14ac:dyDescent="0.3">
      <c r="A74" s="9"/>
      <c r="B74" s="9"/>
      <c r="C74" s="99" t="s">
        <v>24</v>
      </c>
      <c r="D74" s="99"/>
      <c r="E74" s="99"/>
      <c r="F74" s="99"/>
      <c r="G74" s="99"/>
      <c r="H74" s="99"/>
      <c r="I74" s="99"/>
      <c r="J74" s="9"/>
      <c r="K74" s="9"/>
      <c r="L74" s="57" t="s">
        <v>54</v>
      </c>
      <c r="M74" s="58"/>
      <c r="N74" s="58"/>
      <c r="O74" s="58"/>
      <c r="P74" s="59"/>
      <c r="Q74" s="59"/>
      <c r="R74" s="59"/>
      <c r="S74" s="59"/>
      <c r="T74" s="60"/>
      <c r="U74" s="60"/>
      <c r="V74" s="61"/>
      <c r="W74" s="58"/>
      <c r="X74" s="16"/>
      <c r="Y74" s="16">
        <v>0.15</v>
      </c>
      <c r="Z74" s="16"/>
      <c r="AA74" s="7"/>
      <c r="AB74" s="7"/>
    </row>
    <row r="75" spans="1:41" ht="18.75" x14ac:dyDescent="0.3">
      <c r="A75" s="9"/>
      <c r="B75" s="99" t="s">
        <v>25</v>
      </c>
      <c r="C75" s="99"/>
      <c r="D75" s="99"/>
      <c r="E75" s="99"/>
      <c r="F75" s="99"/>
      <c r="G75" s="99"/>
      <c r="H75" s="99"/>
      <c r="I75" s="99"/>
      <c r="J75" s="99"/>
      <c r="K75" s="9"/>
      <c r="L75" s="16"/>
      <c r="M75" s="58"/>
      <c r="N75" s="58"/>
      <c r="O75" s="58"/>
      <c r="P75" s="59"/>
      <c r="Q75" s="59"/>
      <c r="R75" s="59"/>
      <c r="S75" s="59"/>
      <c r="T75" s="60"/>
      <c r="U75" s="60"/>
      <c r="V75" s="61"/>
      <c r="W75" s="58"/>
      <c r="X75" s="16"/>
      <c r="Y75" s="16"/>
      <c r="Z75" s="16"/>
      <c r="AA75" s="7"/>
      <c r="AB75" s="7"/>
    </row>
    <row r="76" spans="1:41" ht="18.75" x14ac:dyDescent="0.3">
      <c r="A76" s="9"/>
      <c r="B76" s="9"/>
      <c r="C76" s="85" t="s">
        <v>26</v>
      </c>
      <c r="D76" s="51">
        <v>13</v>
      </c>
      <c r="E76" s="9" t="s">
        <v>26</v>
      </c>
      <c r="F76" s="51" t="s">
        <v>83</v>
      </c>
      <c r="G76" s="9">
        <v>20</v>
      </c>
      <c r="H76" s="51">
        <v>22</v>
      </c>
      <c r="I76" s="9" t="s">
        <v>27</v>
      </c>
      <c r="J76" s="9"/>
      <c r="K76" s="9"/>
      <c r="L76" s="16"/>
      <c r="M76" s="58"/>
      <c r="N76" s="58"/>
      <c r="O76" s="58"/>
      <c r="P76" s="59"/>
      <c r="Q76" s="59"/>
      <c r="R76" s="59"/>
      <c r="S76" s="59"/>
      <c r="T76" s="60"/>
      <c r="U76" s="60"/>
      <c r="V76" s="61"/>
      <c r="W76" s="58"/>
      <c r="X76" s="16"/>
      <c r="Y76" s="16"/>
      <c r="Z76" s="16"/>
      <c r="AA76" s="7"/>
      <c r="AB76" s="7"/>
    </row>
    <row r="77" spans="1:41" ht="18.75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16"/>
      <c r="M77" s="58"/>
      <c r="N77" s="58"/>
      <c r="O77" s="58"/>
      <c r="P77" s="59"/>
      <c r="Q77" s="59"/>
      <c r="R77" s="59"/>
      <c r="S77" s="59"/>
      <c r="T77" s="60"/>
      <c r="U77" s="60"/>
      <c r="V77" s="61"/>
      <c r="W77" s="58"/>
      <c r="X77" s="16"/>
      <c r="Y77" s="16"/>
      <c r="Z77" s="16"/>
      <c r="AA77" s="7"/>
      <c r="AB77" s="7"/>
    </row>
    <row r="78" spans="1:41" ht="18.75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17" t="s">
        <v>28</v>
      </c>
      <c r="M78" s="18">
        <f t="shared" ref="M78:Y78" si="11">M70+M71+M72+M73+M74+M75</f>
        <v>7.4999999999999997E-2</v>
      </c>
      <c r="N78" s="18">
        <f t="shared" si="11"/>
        <v>0.06</v>
      </c>
      <c r="O78" s="18">
        <f t="shared" si="11"/>
        <v>0.06</v>
      </c>
      <c r="P78" s="18">
        <f t="shared" si="11"/>
        <v>1E-3</v>
      </c>
      <c r="Q78" s="18">
        <f t="shared" si="11"/>
        <v>7.1999999999999998E-3</v>
      </c>
      <c r="R78" s="18">
        <f t="shared" si="11"/>
        <v>1.0999999999999999E-2</v>
      </c>
      <c r="S78" s="18">
        <f t="shared" si="11"/>
        <v>2E-3</v>
      </c>
      <c r="T78" s="18">
        <f t="shared" si="11"/>
        <v>8.0000000000000002E-3</v>
      </c>
      <c r="U78" s="18">
        <f t="shared" si="11"/>
        <v>0.01</v>
      </c>
      <c r="V78" s="18">
        <f t="shared" si="11"/>
        <v>7.0000000000000001E-3</v>
      </c>
      <c r="W78" s="18">
        <f t="shared" si="11"/>
        <v>6.5000000000000002E-2</v>
      </c>
      <c r="X78" s="18">
        <f t="shared" si="11"/>
        <v>3.5000000000000003E-2</v>
      </c>
      <c r="Y78" s="18">
        <f t="shared" si="11"/>
        <v>0.15</v>
      </c>
      <c r="Z78" s="18"/>
      <c r="AA78" s="7"/>
      <c r="AB78" s="7"/>
    </row>
    <row r="79" spans="1:41" ht="18.75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17" t="s">
        <v>29</v>
      </c>
      <c r="M79" s="19">
        <f t="shared" ref="M79:Y79" si="12">M78*$M$67</f>
        <v>4.05</v>
      </c>
      <c r="N79" s="19">
        <f t="shared" si="12"/>
        <v>3.2399999999999998</v>
      </c>
      <c r="O79" s="19">
        <f t="shared" si="12"/>
        <v>3.2399999999999998</v>
      </c>
      <c r="P79" s="19">
        <f t="shared" si="12"/>
        <v>5.3999999999999999E-2</v>
      </c>
      <c r="Q79" s="19">
        <f t="shared" si="12"/>
        <v>0.38879999999999998</v>
      </c>
      <c r="R79" s="19">
        <f t="shared" si="12"/>
        <v>0.59399999999999997</v>
      </c>
      <c r="S79" s="19">
        <f t="shared" si="12"/>
        <v>0.108</v>
      </c>
      <c r="T79" s="19">
        <f t="shared" si="12"/>
        <v>0.432</v>
      </c>
      <c r="U79" s="19">
        <f t="shared" si="12"/>
        <v>0.54</v>
      </c>
      <c r="V79" s="19">
        <f t="shared" si="12"/>
        <v>0.378</v>
      </c>
      <c r="W79" s="19">
        <f t="shared" si="12"/>
        <v>3.5100000000000002</v>
      </c>
      <c r="X79" s="19">
        <f t="shared" si="12"/>
        <v>1.8900000000000001</v>
      </c>
      <c r="Y79" s="19">
        <f t="shared" si="12"/>
        <v>8.1</v>
      </c>
      <c r="Z79" s="19"/>
      <c r="AA79" s="7"/>
      <c r="AB79" s="7"/>
    </row>
    <row r="80" spans="1:41" ht="18.75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17" t="s">
        <v>30</v>
      </c>
      <c r="M80" s="16">
        <v>50</v>
      </c>
      <c r="N80" s="16">
        <v>235</v>
      </c>
      <c r="O80" s="16">
        <v>45</v>
      </c>
      <c r="P80" s="66">
        <v>240</v>
      </c>
      <c r="Q80" s="66">
        <v>45</v>
      </c>
      <c r="R80" s="66">
        <v>56</v>
      </c>
      <c r="S80" s="66">
        <v>15</v>
      </c>
      <c r="T80" s="66">
        <v>162</v>
      </c>
      <c r="U80" s="66">
        <v>195</v>
      </c>
      <c r="V80" s="16">
        <v>800</v>
      </c>
      <c r="W80" s="16">
        <v>110</v>
      </c>
      <c r="X80" s="16">
        <v>150</v>
      </c>
      <c r="Y80" s="16">
        <v>120</v>
      </c>
      <c r="Z80" s="16"/>
      <c r="AA80" s="7"/>
      <c r="AB80" s="7"/>
    </row>
    <row r="81" spans="1:35" ht="18.75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17" t="s">
        <v>31</v>
      </c>
      <c r="M81" s="17">
        <f t="shared" ref="M81:Y81" si="13">M79*M80</f>
        <v>202.5</v>
      </c>
      <c r="N81" s="17">
        <f t="shared" si="13"/>
        <v>761.4</v>
      </c>
      <c r="O81" s="17">
        <f t="shared" si="13"/>
        <v>145.79999999999998</v>
      </c>
      <c r="P81" s="67">
        <f t="shared" si="13"/>
        <v>12.959999999999999</v>
      </c>
      <c r="Q81" s="67">
        <f t="shared" si="13"/>
        <v>17.495999999999999</v>
      </c>
      <c r="R81" s="67">
        <f t="shared" si="13"/>
        <v>33.263999999999996</v>
      </c>
      <c r="S81" s="67">
        <f t="shared" si="13"/>
        <v>1.6199999999999999</v>
      </c>
      <c r="T81" s="67">
        <f t="shared" si="13"/>
        <v>69.983999999999995</v>
      </c>
      <c r="U81" s="67">
        <f t="shared" si="13"/>
        <v>105.30000000000001</v>
      </c>
      <c r="V81" s="68">
        <f t="shared" si="13"/>
        <v>302.39999999999998</v>
      </c>
      <c r="W81" s="68">
        <f t="shared" si="13"/>
        <v>386.1</v>
      </c>
      <c r="X81" s="68">
        <f t="shared" si="13"/>
        <v>283.5</v>
      </c>
      <c r="Y81" s="68">
        <f t="shared" si="13"/>
        <v>972</v>
      </c>
      <c r="Z81" s="17">
        <f>SUM(M81:Y81)</f>
        <v>3294.3239999999996</v>
      </c>
      <c r="AA81" s="11"/>
      <c r="AB81" s="11"/>
      <c r="AC81" s="4"/>
      <c r="AD81" s="4"/>
      <c r="AE81" s="4"/>
      <c r="AF81" s="4"/>
      <c r="AG81" s="101"/>
      <c r="AH81" s="101"/>
    </row>
    <row r="82" spans="1:35" ht="18.75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 t="s">
        <v>32</v>
      </c>
      <c r="M82" s="9"/>
      <c r="N82" s="9"/>
      <c r="O82" s="47"/>
      <c r="P82" s="9"/>
      <c r="Q82" s="9"/>
      <c r="R82" s="47"/>
      <c r="S82" s="47"/>
      <c r="T82" s="47"/>
      <c r="U82" s="47"/>
      <c r="V82" s="47"/>
      <c r="W82" s="9"/>
      <c r="X82" s="9"/>
      <c r="Y82" s="9"/>
      <c r="Z82" s="9">
        <f>Z81/M67</f>
        <v>61.005999999999993</v>
      </c>
      <c r="AA82" s="11"/>
      <c r="AB82" s="11"/>
      <c r="AC82" s="4"/>
      <c r="AD82" s="4"/>
      <c r="AE82" s="4"/>
      <c r="AF82" s="4"/>
      <c r="AG82" s="4"/>
      <c r="AH82" s="4"/>
    </row>
    <row r="83" spans="1:35" ht="19.5" thickBo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47"/>
      <c r="P83" s="9"/>
      <c r="Q83" s="9"/>
      <c r="R83" s="47"/>
      <c r="S83" s="47"/>
      <c r="T83" s="47"/>
      <c r="U83" s="47"/>
      <c r="V83" s="47"/>
      <c r="W83" s="9"/>
      <c r="X83" s="9"/>
      <c r="Y83" s="9"/>
      <c r="Z83" s="9"/>
      <c r="AA83" s="11"/>
      <c r="AB83" s="11"/>
      <c r="AC83" s="4"/>
      <c r="AD83" s="4"/>
      <c r="AE83" s="4"/>
      <c r="AF83" s="4"/>
      <c r="AG83" s="4"/>
      <c r="AH83" s="4"/>
    </row>
    <row r="84" spans="1:35" ht="19.5" thickBot="1" x14ac:dyDescent="0.35">
      <c r="A84" s="98" t="s">
        <v>36</v>
      </c>
      <c r="B84" s="98"/>
      <c r="C84" s="98"/>
      <c r="D84" s="98"/>
      <c r="E84" s="98"/>
      <c r="F84" s="98"/>
      <c r="G84" s="9"/>
      <c r="H84" s="99" t="s">
        <v>0</v>
      </c>
      <c r="I84" s="99"/>
      <c r="J84" s="99"/>
      <c r="K84" s="99"/>
      <c r="L84" s="84" t="s">
        <v>1</v>
      </c>
      <c r="M84" s="10">
        <v>54</v>
      </c>
      <c r="N84" s="11"/>
      <c r="O84" s="12"/>
      <c r="P84" s="11"/>
      <c r="Q84" s="11"/>
      <c r="R84" s="12"/>
      <c r="S84" s="12"/>
      <c r="T84" s="12"/>
      <c r="U84" s="12"/>
      <c r="V84" s="12"/>
      <c r="W84" s="11"/>
      <c r="X84" s="11"/>
      <c r="Y84" s="11"/>
      <c r="Z84" s="11"/>
      <c r="AA84" s="9"/>
      <c r="AB84" s="47"/>
      <c r="AC84" s="47"/>
      <c r="AD84" s="1"/>
      <c r="AE84" s="9"/>
      <c r="AF84" s="9"/>
      <c r="AG84" s="9"/>
      <c r="AH84" s="7"/>
      <c r="AI84" s="7"/>
    </row>
    <row r="85" spans="1:35" ht="15" customHeight="1" x14ac:dyDescent="0.3">
      <c r="A85" s="11"/>
      <c r="B85" s="11"/>
      <c r="C85" s="11"/>
      <c r="D85" s="11"/>
      <c r="E85" s="11"/>
      <c r="F85" s="100" t="s">
        <v>35</v>
      </c>
      <c r="G85" s="100"/>
      <c r="H85" s="100"/>
      <c r="I85" s="100"/>
      <c r="J85" s="100"/>
      <c r="K85" s="100"/>
      <c r="L85" s="11"/>
      <c r="M85" s="11"/>
      <c r="N85" s="11"/>
      <c r="O85" s="12"/>
      <c r="P85" s="11"/>
      <c r="Q85" s="11"/>
      <c r="R85" s="12"/>
      <c r="S85" s="12"/>
      <c r="T85" s="12"/>
      <c r="U85" s="12"/>
      <c r="V85" s="12"/>
      <c r="W85" s="11"/>
      <c r="X85" s="11"/>
      <c r="Y85" s="11"/>
      <c r="Z85" s="11"/>
      <c r="AA85" s="7"/>
      <c r="AB85" s="7"/>
    </row>
    <row r="86" spans="1:35" ht="65.25" customHeight="1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55" t="s">
        <v>2</v>
      </c>
      <c r="M86" s="13" t="s">
        <v>3</v>
      </c>
      <c r="N86" s="13" t="s">
        <v>58</v>
      </c>
      <c r="O86" s="13" t="s">
        <v>6</v>
      </c>
      <c r="P86" s="56" t="s">
        <v>8</v>
      </c>
      <c r="Q86" s="56" t="s">
        <v>9</v>
      </c>
      <c r="R86" s="56" t="s">
        <v>10</v>
      </c>
      <c r="S86" s="56" t="s">
        <v>11</v>
      </c>
      <c r="T86" s="56" t="s">
        <v>12</v>
      </c>
      <c r="U86" s="13" t="s">
        <v>13</v>
      </c>
      <c r="V86" s="13" t="s">
        <v>14</v>
      </c>
      <c r="W86" s="13" t="s">
        <v>17</v>
      </c>
      <c r="X86" s="14" t="s">
        <v>50</v>
      </c>
      <c r="Y86" s="13"/>
      <c r="Z86" s="14"/>
      <c r="AA86" s="7"/>
      <c r="AB86" s="7"/>
    </row>
    <row r="87" spans="1:35" ht="32.25" customHeight="1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57" t="s">
        <v>66</v>
      </c>
      <c r="M87" s="58"/>
      <c r="N87" s="58">
        <v>0.06</v>
      </c>
      <c r="O87" s="58">
        <v>0.18</v>
      </c>
      <c r="P87" s="58">
        <v>2.3E-3</v>
      </c>
      <c r="Q87" s="58">
        <v>8.0000000000000002E-3</v>
      </c>
      <c r="R87" s="58">
        <v>8.0000000000000002E-3</v>
      </c>
      <c r="S87" s="58">
        <v>2E-3</v>
      </c>
      <c r="T87" s="60">
        <v>7.0000000000000001E-3</v>
      </c>
      <c r="U87" s="58">
        <v>8.0000000000000002E-3</v>
      </c>
      <c r="V87" s="58"/>
      <c r="W87" s="62"/>
      <c r="X87" s="16"/>
      <c r="Y87" s="16"/>
      <c r="Z87" s="63"/>
      <c r="AA87" s="7"/>
      <c r="AB87" s="7"/>
    </row>
    <row r="88" spans="1:35" ht="18.75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57" t="s">
        <v>3</v>
      </c>
      <c r="M88" s="58">
        <v>7.4999999999999997E-2</v>
      </c>
      <c r="N88" s="58"/>
      <c r="O88" s="58"/>
      <c r="P88" s="59"/>
      <c r="Q88" s="59"/>
      <c r="R88" s="59"/>
      <c r="S88" s="59"/>
      <c r="T88" s="60"/>
      <c r="U88" s="61"/>
      <c r="V88" s="58"/>
      <c r="W88" s="16"/>
      <c r="X88" s="16"/>
      <c r="Y88" s="16"/>
      <c r="Z88" s="16"/>
      <c r="AA88" s="7"/>
      <c r="AB88" s="7"/>
    </row>
    <row r="89" spans="1:35" ht="18.75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57" t="s">
        <v>53</v>
      </c>
      <c r="M89" s="58"/>
      <c r="N89" s="58"/>
      <c r="O89" s="58"/>
      <c r="P89" s="59"/>
      <c r="Q89" s="59"/>
      <c r="R89" s="59"/>
      <c r="S89" s="59"/>
      <c r="T89" s="60"/>
      <c r="U89" s="61"/>
      <c r="V89" s="58">
        <v>2.5000000000000001E-2</v>
      </c>
      <c r="W89" s="16">
        <v>1E-3</v>
      </c>
      <c r="X89" s="16"/>
      <c r="Y89" s="16"/>
      <c r="Z89" s="16"/>
      <c r="AA89" s="7"/>
      <c r="AB89" s="7"/>
    </row>
    <row r="90" spans="1:35" ht="19.5" customHeight="1" x14ac:dyDescent="0.3">
      <c r="A90" s="11"/>
      <c r="B90" s="11"/>
      <c r="C90" s="99" t="s">
        <v>24</v>
      </c>
      <c r="D90" s="99"/>
      <c r="E90" s="99"/>
      <c r="F90" s="99"/>
      <c r="G90" s="99"/>
      <c r="H90" s="99"/>
      <c r="I90" s="99"/>
      <c r="J90" s="11"/>
      <c r="K90" s="11"/>
      <c r="L90" s="57" t="s">
        <v>50</v>
      </c>
      <c r="M90" s="58"/>
      <c r="N90" s="58"/>
      <c r="O90" s="58"/>
      <c r="P90" s="59"/>
      <c r="Q90" s="59"/>
      <c r="R90" s="59"/>
      <c r="S90" s="59"/>
      <c r="T90" s="60"/>
      <c r="U90" s="61"/>
      <c r="V90" s="58"/>
      <c r="W90" s="16"/>
      <c r="X90" s="63">
        <v>0.15</v>
      </c>
      <c r="Y90" s="16"/>
      <c r="Z90" s="16"/>
      <c r="AA90" s="7"/>
      <c r="AB90" s="7"/>
    </row>
    <row r="91" spans="1:35" ht="23.25" customHeight="1" x14ac:dyDescent="0.3">
      <c r="A91" s="11"/>
      <c r="B91" s="99" t="s">
        <v>25</v>
      </c>
      <c r="C91" s="99"/>
      <c r="D91" s="99"/>
      <c r="E91" s="99"/>
      <c r="F91" s="99"/>
      <c r="G91" s="99"/>
      <c r="H91" s="99"/>
      <c r="I91" s="99"/>
      <c r="J91" s="99"/>
      <c r="K91" s="11"/>
      <c r="L91" s="16"/>
      <c r="M91" s="58"/>
      <c r="N91" s="58"/>
      <c r="O91" s="58"/>
      <c r="P91" s="59"/>
      <c r="Q91" s="59"/>
      <c r="R91" s="59"/>
      <c r="S91" s="59"/>
      <c r="T91" s="60"/>
      <c r="U91" s="61"/>
      <c r="V91" s="58"/>
      <c r="W91" s="16"/>
      <c r="X91" s="16"/>
      <c r="Y91" s="16"/>
      <c r="Z91" s="16"/>
      <c r="AA91" s="7"/>
      <c r="AB91" s="7"/>
    </row>
    <row r="92" spans="1:35" ht="18.75" x14ac:dyDescent="0.3">
      <c r="A92" s="11"/>
      <c r="B92" s="11"/>
      <c r="C92" s="85" t="s">
        <v>26</v>
      </c>
      <c r="D92" s="51">
        <v>14</v>
      </c>
      <c r="E92" s="9" t="s">
        <v>26</v>
      </c>
      <c r="F92" s="51" t="s">
        <v>83</v>
      </c>
      <c r="G92" s="9"/>
      <c r="H92" s="51">
        <v>2022</v>
      </c>
      <c r="I92" s="9" t="s">
        <v>27</v>
      </c>
      <c r="J92" s="11"/>
      <c r="K92" s="11"/>
      <c r="L92" s="16"/>
      <c r="M92" s="58"/>
      <c r="N92" s="58"/>
      <c r="O92" s="58"/>
      <c r="P92" s="59"/>
      <c r="Q92" s="59"/>
      <c r="R92" s="59"/>
      <c r="S92" s="59"/>
      <c r="T92" s="60"/>
      <c r="U92" s="61"/>
      <c r="V92" s="58"/>
      <c r="W92" s="16"/>
      <c r="X92" s="16"/>
      <c r="Y92" s="16"/>
      <c r="Z92" s="16"/>
      <c r="AA92" s="7"/>
      <c r="AB92" s="7"/>
    </row>
    <row r="93" spans="1:35" ht="18.75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6"/>
      <c r="M93" s="58"/>
      <c r="N93" s="58"/>
      <c r="O93" s="58"/>
      <c r="P93" s="59"/>
      <c r="Q93" s="59"/>
      <c r="R93" s="59"/>
      <c r="S93" s="59"/>
      <c r="T93" s="60"/>
      <c r="U93" s="61"/>
      <c r="V93" s="58"/>
      <c r="W93" s="16"/>
      <c r="X93" s="16"/>
      <c r="Y93" s="16"/>
      <c r="Z93" s="16"/>
      <c r="AA93" s="7"/>
      <c r="AB93" s="7"/>
    </row>
    <row r="94" spans="1:35" ht="18.75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7" t="s">
        <v>28</v>
      </c>
      <c r="M94" s="18">
        <f t="shared" ref="M94:X94" si="14">SUM(M87:M93)</f>
        <v>7.4999999999999997E-2</v>
      </c>
      <c r="N94" s="18">
        <f t="shared" si="14"/>
        <v>0.06</v>
      </c>
      <c r="O94" s="18">
        <f t="shared" si="14"/>
        <v>0.18</v>
      </c>
      <c r="P94" s="64">
        <f t="shared" si="14"/>
        <v>2.3E-3</v>
      </c>
      <c r="Q94" s="64">
        <f t="shared" si="14"/>
        <v>8.0000000000000002E-3</v>
      </c>
      <c r="R94" s="64">
        <f t="shared" si="14"/>
        <v>8.0000000000000002E-3</v>
      </c>
      <c r="S94" s="64">
        <f t="shared" si="14"/>
        <v>2E-3</v>
      </c>
      <c r="T94" s="64">
        <f t="shared" si="14"/>
        <v>7.0000000000000001E-3</v>
      </c>
      <c r="U94" s="18">
        <f t="shared" si="14"/>
        <v>8.0000000000000002E-3</v>
      </c>
      <c r="V94" s="18">
        <f t="shared" si="14"/>
        <v>2.5000000000000001E-2</v>
      </c>
      <c r="W94" s="18">
        <f t="shared" si="14"/>
        <v>1E-3</v>
      </c>
      <c r="X94" s="18">
        <f t="shared" si="14"/>
        <v>0.15</v>
      </c>
      <c r="Y94" s="18"/>
      <c r="Z94" s="18"/>
      <c r="AA94" s="7"/>
      <c r="AB94" s="7"/>
    </row>
    <row r="95" spans="1:35" ht="18.75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7" t="s">
        <v>29</v>
      </c>
      <c r="M95" s="19">
        <f t="shared" ref="M95:X95" si="15">M94*$M$84</f>
        <v>4.05</v>
      </c>
      <c r="N95" s="19">
        <f t="shared" si="15"/>
        <v>3.2399999999999998</v>
      </c>
      <c r="O95" s="19">
        <f t="shared" si="15"/>
        <v>9.7199999999999989</v>
      </c>
      <c r="P95" s="19">
        <f t="shared" si="15"/>
        <v>0.1242</v>
      </c>
      <c r="Q95" s="19">
        <f t="shared" si="15"/>
        <v>0.432</v>
      </c>
      <c r="R95" s="19">
        <f t="shared" si="15"/>
        <v>0.432</v>
      </c>
      <c r="S95" s="19">
        <f t="shared" si="15"/>
        <v>0.108</v>
      </c>
      <c r="T95" s="19">
        <f t="shared" si="15"/>
        <v>0.378</v>
      </c>
      <c r="U95" s="19">
        <f t="shared" si="15"/>
        <v>0.432</v>
      </c>
      <c r="V95" s="19">
        <f t="shared" si="15"/>
        <v>1.35</v>
      </c>
      <c r="W95" s="19">
        <f t="shared" si="15"/>
        <v>5.3999999999999999E-2</v>
      </c>
      <c r="X95" s="19">
        <f t="shared" si="15"/>
        <v>8.1</v>
      </c>
      <c r="Y95" s="19"/>
      <c r="Z95" s="16"/>
      <c r="AA95" s="7"/>
      <c r="AB95" s="7"/>
    </row>
    <row r="96" spans="1:35" ht="18.75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7" t="s">
        <v>30</v>
      </c>
      <c r="M96" s="16">
        <v>50</v>
      </c>
      <c r="N96" s="16">
        <v>235</v>
      </c>
      <c r="O96" s="16">
        <v>50</v>
      </c>
      <c r="P96" s="66">
        <v>240</v>
      </c>
      <c r="Q96" s="66">
        <v>45</v>
      </c>
      <c r="R96" s="66">
        <v>56</v>
      </c>
      <c r="S96" s="66">
        <v>15</v>
      </c>
      <c r="T96" s="66">
        <v>162</v>
      </c>
      <c r="U96" s="16">
        <v>800</v>
      </c>
      <c r="V96" s="16">
        <v>95</v>
      </c>
      <c r="W96" s="16">
        <v>1115</v>
      </c>
      <c r="X96" s="16">
        <v>145</v>
      </c>
      <c r="Y96" s="16"/>
      <c r="Z96" s="16"/>
      <c r="AA96" s="7"/>
      <c r="AB96" s="7"/>
    </row>
    <row r="97" spans="1:37" ht="18.75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7" t="s">
        <v>31</v>
      </c>
      <c r="M97" s="17">
        <f t="shared" ref="M97:X97" si="16">M95*M96</f>
        <v>202.5</v>
      </c>
      <c r="N97" s="17">
        <f t="shared" si="16"/>
        <v>761.4</v>
      </c>
      <c r="O97" s="17">
        <f t="shared" si="16"/>
        <v>485.99999999999994</v>
      </c>
      <c r="P97" s="67">
        <f t="shared" si="16"/>
        <v>29.808</v>
      </c>
      <c r="Q97" s="67">
        <f t="shared" si="16"/>
        <v>19.440000000000001</v>
      </c>
      <c r="R97" s="67">
        <f t="shared" si="16"/>
        <v>24.192</v>
      </c>
      <c r="S97" s="67">
        <f t="shared" si="16"/>
        <v>1.6199999999999999</v>
      </c>
      <c r="T97" s="67">
        <f t="shared" si="16"/>
        <v>61.235999999999997</v>
      </c>
      <c r="U97" s="68">
        <f t="shared" si="16"/>
        <v>345.6</v>
      </c>
      <c r="V97" s="68">
        <f t="shared" si="16"/>
        <v>128.25</v>
      </c>
      <c r="W97" s="17">
        <f t="shared" si="16"/>
        <v>60.21</v>
      </c>
      <c r="X97" s="17">
        <f t="shared" si="16"/>
        <v>1174.5</v>
      </c>
      <c r="Y97" s="17"/>
      <c r="Z97" s="17">
        <f>SUM(M97:Y97)</f>
        <v>3294.7559999999999</v>
      </c>
      <c r="AA97" s="7"/>
      <c r="AB97" s="7"/>
    </row>
    <row r="98" spans="1:37" ht="18.75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 t="s">
        <v>32</v>
      </c>
      <c r="M98" s="9"/>
      <c r="N98" s="9"/>
      <c r="O98" s="47"/>
      <c r="P98" s="9"/>
      <c r="Q98" s="9"/>
      <c r="R98" s="47"/>
      <c r="S98" s="47"/>
      <c r="T98" s="47"/>
      <c r="U98" s="47"/>
      <c r="V98" s="47"/>
      <c r="W98" s="9"/>
      <c r="X98" s="9"/>
      <c r="Y98" s="9"/>
      <c r="Z98" s="9">
        <f>Z97/M84</f>
        <v>61.013999999999996</v>
      </c>
      <c r="AA98" s="11"/>
      <c r="AB98" s="7"/>
      <c r="AC98" s="7"/>
      <c r="AE98" s="7"/>
      <c r="AF98" s="7"/>
      <c r="AG98" s="7"/>
      <c r="AH98" s="7"/>
      <c r="AI98" s="7"/>
    </row>
    <row r="99" spans="1:37" ht="18.75" x14ac:dyDescent="0.3">
      <c r="A99" s="1"/>
      <c r="B99" s="1"/>
      <c r="C99" s="1"/>
      <c r="D99" s="1"/>
      <c r="E99" s="1"/>
      <c r="F99" s="69"/>
      <c r="G99" s="1"/>
      <c r="H99" s="1"/>
      <c r="I99" s="1"/>
      <c r="J99" s="1"/>
      <c r="K99" s="1"/>
      <c r="L99" s="1"/>
      <c r="M99" s="1"/>
      <c r="N99" s="1"/>
      <c r="O99" s="2"/>
      <c r="P99" s="1"/>
      <c r="Q99" s="1"/>
      <c r="R99" s="2"/>
      <c r="S99" s="2"/>
      <c r="T99" s="2"/>
      <c r="U99" s="2"/>
      <c r="V99" s="2"/>
      <c r="W99" s="1"/>
      <c r="X99" s="1"/>
      <c r="Y99" s="1"/>
      <c r="Z99" s="1"/>
      <c r="AA99" s="7"/>
      <c r="AH99" s="7"/>
      <c r="AI99" s="7"/>
    </row>
    <row r="100" spans="1:3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1"/>
      <c r="Q100" s="1"/>
      <c r="R100" s="2"/>
      <c r="S100" s="2"/>
      <c r="T100" s="2"/>
      <c r="U100" s="2"/>
      <c r="V100" s="2"/>
      <c r="W100" s="1"/>
      <c r="X100" s="1"/>
      <c r="Y100" s="1"/>
      <c r="Z100" s="1"/>
      <c r="AH100" s="39"/>
      <c r="AI100" s="39"/>
      <c r="AJ100" s="39"/>
      <c r="AK100" s="39"/>
    </row>
    <row r="101" spans="1:37" ht="18.75" x14ac:dyDescent="0.3">
      <c r="A101" s="11"/>
      <c r="B101" s="11"/>
      <c r="C101" s="11"/>
      <c r="D101" s="11"/>
      <c r="E101" s="11"/>
      <c r="F101" s="100" t="s">
        <v>35</v>
      </c>
      <c r="G101" s="100"/>
      <c r="H101" s="100"/>
      <c r="I101" s="100"/>
      <c r="J101" s="100"/>
      <c r="K101" s="100"/>
      <c r="L101" s="11"/>
      <c r="M101" s="11"/>
      <c r="N101" s="11"/>
      <c r="O101" s="12"/>
      <c r="P101" s="11"/>
      <c r="Q101" s="11"/>
      <c r="R101" s="12"/>
      <c r="S101" s="12"/>
      <c r="T101" s="12"/>
      <c r="U101" s="12"/>
      <c r="V101" s="12"/>
      <c r="W101" s="11"/>
      <c r="X101" s="11"/>
      <c r="Y101" s="11"/>
      <c r="Z101" s="11"/>
      <c r="AA101" s="11"/>
      <c r="AB101" s="12"/>
      <c r="AC101" s="12"/>
    </row>
    <row r="102" spans="1:37" ht="18.75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21" t="s">
        <v>32</v>
      </c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</row>
    <row r="103" spans="1:37" ht="15.75" thickBot="1" x14ac:dyDescent="0.3"/>
    <row r="104" spans="1:37" ht="16.5" thickBot="1" x14ac:dyDescent="0.3">
      <c r="A104" s="96" t="s">
        <v>36</v>
      </c>
      <c r="B104" s="96"/>
      <c r="C104" s="96"/>
      <c r="D104" s="96"/>
      <c r="E104" s="96"/>
      <c r="F104" s="96"/>
      <c r="G104" s="20"/>
      <c r="H104" s="95" t="s">
        <v>0</v>
      </c>
      <c r="I104" s="95"/>
      <c r="J104" s="95"/>
      <c r="K104" s="95"/>
      <c r="L104" s="88" t="s">
        <v>1</v>
      </c>
      <c r="M104" s="70">
        <v>54</v>
      </c>
      <c r="N104" s="21"/>
      <c r="O104" s="22"/>
      <c r="P104" s="21"/>
      <c r="Q104" s="21"/>
      <c r="R104" s="22"/>
      <c r="S104" s="22"/>
      <c r="T104" s="22"/>
      <c r="U104" s="22"/>
      <c r="V104" s="22"/>
      <c r="W104" s="21"/>
      <c r="X104" s="21"/>
      <c r="Y104" s="21"/>
      <c r="Z104" s="21"/>
      <c r="AA104" s="21"/>
      <c r="AB104" s="22"/>
      <c r="AC104" s="22"/>
      <c r="AD104" s="21"/>
      <c r="AE104" s="21"/>
      <c r="AF104" s="21"/>
      <c r="AG104" s="21"/>
      <c r="AH104" s="21"/>
      <c r="AI104" s="21"/>
    </row>
    <row r="105" spans="1:37" ht="15.75" x14ac:dyDescent="0.25">
      <c r="A105" s="21"/>
      <c r="B105" s="21"/>
      <c r="C105" s="21"/>
      <c r="D105" s="21"/>
      <c r="E105" s="21"/>
      <c r="F105" s="97" t="s">
        <v>35</v>
      </c>
      <c r="G105" s="97"/>
      <c r="H105" s="97"/>
      <c r="I105" s="97"/>
      <c r="J105" s="97"/>
      <c r="K105" s="97"/>
      <c r="L105" s="21"/>
      <c r="M105" s="21"/>
      <c r="N105" s="21"/>
      <c r="O105" s="22"/>
      <c r="P105" s="21"/>
      <c r="Q105" s="21"/>
      <c r="R105" s="22"/>
      <c r="S105" s="22"/>
      <c r="T105" s="22"/>
      <c r="U105" s="22"/>
      <c r="V105" s="22"/>
      <c r="W105" s="21"/>
      <c r="X105" s="21"/>
      <c r="Y105" s="21"/>
      <c r="Z105" s="21"/>
      <c r="AA105" s="21"/>
      <c r="AB105" s="22"/>
      <c r="AC105" s="22"/>
      <c r="AD105" s="21"/>
      <c r="AE105" s="21"/>
      <c r="AF105" s="21"/>
      <c r="AG105" s="21"/>
      <c r="AH105" s="21"/>
      <c r="AI105" s="21"/>
    </row>
    <row r="106" spans="1:37" ht="57.75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3" t="s">
        <v>2</v>
      </c>
      <c r="M106" s="24" t="s">
        <v>3</v>
      </c>
      <c r="N106" s="24" t="s">
        <v>4</v>
      </c>
      <c r="O106" s="25" t="s">
        <v>16</v>
      </c>
      <c r="P106" s="24" t="s">
        <v>7</v>
      </c>
      <c r="Q106" s="25" t="s">
        <v>9</v>
      </c>
      <c r="R106" s="25" t="s">
        <v>10</v>
      </c>
      <c r="S106" s="25" t="s">
        <v>11</v>
      </c>
      <c r="T106" s="25" t="s">
        <v>12</v>
      </c>
      <c r="U106" s="24" t="s">
        <v>13</v>
      </c>
      <c r="V106" s="24" t="s">
        <v>20</v>
      </c>
      <c r="W106" s="24" t="s">
        <v>14</v>
      </c>
      <c r="X106" s="24" t="s">
        <v>17</v>
      </c>
      <c r="Y106" s="26" t="s">
        <v>18</v>
      </c>
      <c r="Z106" s="26"/>
    </row>
    <row r="107" spans="1:37" ht="15.75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8" t="s">
        <v>22</v>
      </c>
      <c r="M107" s="29"/>
      <c r="N107" s="29"/>
      <c r="O107" s="30"/>
      <c r="P107" s="29">
        <v>0.06</v>
      </c>
      <c r="Q107" s="30">
        <v>3.0000000000000001E-3</v>
      </c>
      <c r="R107" s="30">
        <v>4.0000000000000001E-3</v>
      </c>
      <c r="S107" s="30">
        <v>1E-3</v>
      </c>
      <c r="T107" s="41">
        <v>4.0000000000000001E-3</v>
      </c>
      <c r="U107" s="71"/>
      <c r="V107" s="32">
        <v>0.02</v>
      </c>
      <c r="W107" s="29"/>
      <c r="X107" s="32"/>
      <c r="Y107" s="32"/>
      <c r="Z107" s="32"/>
    </row>
    <row r="108" spans="1:37" ht="31.5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8" t="s">
        <v>23</v>
      </c>
      <c r="M108" s="29"/>
      <c r="N108" s="29">
        <v>6.5000000000000002E-2</v>
      </c>
      <c r="O108" s="30">
        <v>6.5000000000000002E-2</v>
      </c>
      <c r="P108" s="29"/>
      <c r="Q108" s="30">
        <v>7.0000000000000001E-3</v>
      </c>
      <c r="R108" s="30">
        <v>7.0000000000000001E-3</v>
      </c>
      <c r="S108" s="30">
        <v>1E-3</v>
      </c>
      <c r="T108" s="30">
        <v>6.0000000000000001E-3</v>
      </c>
      <c r="U108" s="29">
        <v>7.0000000000000001E-3</v>
      </c>
      <c r="V108" s="32"/>
      <c r="W108" s="29"/>
      <c r="X108" s="45"/>
      <c r="Y108" s="32"/>
      <c r="Z108" s="32"/>
    </row>
    <row r="109" spans="1:37" ht="15.75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8" t="s">
        <v>3</v>
      </c>
      <c r="M109" s="29">
        <v>7.4999999999999997E-2</v>
      </c>
      <c r="N109" s="29"/>
      <c r="O109" s="30"/>
      <c r="P109" s="29"/>
      <c r="Q109" s="30"/>
      <c r="R109" s="30"/>
      <c r="S109" s="30"/>
      <c r="T109" s="41"/>
      <c r="U109" s="71"/>
      <c r="V109" s="32"/>
      <c r="W109" s="29"/>
      <c r="X109" s="32"/>
      <c r="Y109" s="32"/>
      <c r="Z109" s="32"/>
    </row>
    <row r="110" spans="1:37" ht="15.75" x14ac:dyDescent="0.25">
      <c r="A110" s="21"/>
      <c r="B110" s="21"/>
      <c r="C110" s="95" t="s">
        <v>24</v>
      </c>
      <c r="D110" s="95"/>
      <c r="E110" s="95"/>
      <c r="F110" s="95"/>
      <c r="G110" s="95"/>
      <c r="H110" s="95"/>
      <c r="I110" s="95"/>
      <c r="J110" s="21"/>
      <c r="K110" s="21"/>
      <c r="L110" s="28" t="s">
        <v>62</v>
      </c>
      <c r="M110" s="29"/>
      <c r="N110" s="29"/>
      <c r="O110" s="30"/>
      <c r="P110" s="29"/>
      <c r="Q110" s="30"/>
      <c r="R110" s="30"/>
      <c r="S110" s="30"/>
      <c r="T110" s="41"/>
      <c r="U110" s="71"/>
      <c r="V110" s="32"/>
      <c r="W110" s="29">
        <v>2.5000000000000001E-2</v>
      </c>
      <c r="X110" s="32">
        <v>1E-3</v>
      </c>
      <c r="Y110" s="32"/>
      <c r="Z110" s="32"/>
    </row>
    <row r="111" spans="1:37" ht="15.75" x14ac:dyDescent="0.25">
      <c r="A111" s="21"/>
      <c r="B111" s="95" t="s">
        <v>25</v>
      </c>
      <c r="C111" s="95"/>
      <c r="D111" s="95"/>
      <c r="E111" s="95"/>
      <c r="F111" s="95"/>
      <c r="G111" s="95"/>
      <c r="H111" s="95"/>
      <c r="I111" s="95"/>
      <c r="J111" s="95"/>
      <c r="K111" s="21"/>
      <c r="L111" s="28" t="s">
        <v>51</v>
      </c>
      <c r="M111" s="29"/>
      <c r="N111" s="29"/>
      <c r="O111" s="30"/>
      <c r="P111" s="29"/>
      <c r="Q111" s="30"/>
      <c r="R111" s="30"/>
      <c r="S111" s="30"/>
      <c r="T111" s="41"/>
      <c r="U111" s="71"/>
      <c r="V111" s="32"/>
      <c r="W111" s="29"/>
      <c r="X111" s="32"/>
      <c r="Y111" s="32">
        <v>0.14000000000000001</v>
      </c>
      <c r="Z111" s="32"/>
    </row>
    <row r="112" spans="1:37" ht="15.75" x14ac:dyDescent="0.25">
      <c r="A112" s="21"/>
      <c r="B112" s="21"/>
      <c r="C112" s="33" t="s">
        <v>26</v>
      </c>
      <c r="D112" s="34">
        <v>15</v>
      </c>
      <c r="E112" s="20" t="s">
        <v>26</v>
      </c>
      <c r="F112" s="34" t="s">
        <v>83</v>
      </c>
      <c r="G112" s="20">
        <v>20</v>
      </c>
      <c r="H112" s="34">
        <v>22</v>
      </c>
      <c r="I112" s="20" t="s">
        <v>27</v>
      </c>
      <c r="J112" s="21"/>
      <c r="K112" s="21"/>
      <c r="L112" s="28"/>
      <c r="M112" s="29"/>
      <c r="N112" s="29"/>
      <c r="O112" s="30"/>
      <c r="P112" s="29"/>
      <c r="Q112" s="30"/>
      <c r="R112" s="30"/>
      <c r="S112" s="30"/>
      <c r="T112" s="41"/>
      <c r="U112" s="71"/>
      <c r="V112" s="32"/>
      <c r="W112" s="29"/>
      <c r="X112" s="32"/>
      <c r="Y112" s="32"/>
      <c r="Z112" s="32"/>
    </row>
    <row r="113" spans="1:35" ht="15.75" x14ac:dyDescent="0.25">
      <c r="A113" s="21"/>
      <c r="B113" s="21"/>
      <c r="C113" s="33"/>
      <c r="D113" s="34"/>
      <c r="E113" s="20"/>
      <c r="F113" s="34"/>
      <c r="G113" s="20"/>
      <c r="H113" s="34"/>
      <c r="I113" s="20"/>
      <c r="J113" s="21"/>
      <c r="K113" s="21"/>
      <c r="L113" s="28"/>
      <c r="M113" s="29"/>
      <c r="N113" s="29"/>
      <c r="O113" s="30"/>
      <c r="P113" s="29"/>
      <c r="Q113" s="30"/>
      <c r="R113" s="30"/>
      <c r="S113" s="30"/>
      <c r="T113" s="41"/>
      <c r="U113" s="71"/>
      <c r="V113" s="32"/>
      <c r="W113" s="29"/>
      <c r="X113" s="32"/>
      <c r="Y113" s="32"/>
      <c r="Z113" s="32"/>
    </row>
    <row r="114" spans="1:35" ht="15.75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8"/>
      <c r="M114" s="29"/>
      <c r="N114" s="29"/>
      <c r="O114" s="30"/>
      <c r="P114" s="29"/>
      <c r="Q114" s="30"/>
      <c r="R114" s="30"/>
      <c r="S114" s="30"/>
      <c r="T114" s="41"/>
      <c r="U114" s="71"/>
      <c r="V114" s="32"/>
      <c r="W114" s="29"/>
      <c r="X114" s="32"/>
      <c r="Y114" s="32"/>
      <c r="Z114" s="32"/>
    </row>
    <row r="115" spans="1:35" ht="15.75" x14ac:dyDescent="0.25">
      <c r="A115" s="21"/>
      <c r="B115" s="21"/>
      <c r="C115" s="21"/>
      <c r="D115" s="21"/>
      <c r="E115" s="21"/>
      <c r="F115" s="21"/>
      <c r="G115" s="21"/>
      <c r="H115" s="21"/>
      <c r="I115" s="21" t="s">
        <v>37</v>
      </c>
      <c r="J115" s="21"/>
      <c r="K115" s="21"/>
      <c r="L115" s="35" t="s">
        <v>28</v>
      </c>
      <c r="M115" s="36">
        <f t="shared" ref="M115:Y115" si="17">M107+M108+M109+M110+M111+M112</f>
        <v>7.4999999999999997E-2</v>
      </c>
      <c r="N115" s="36">
        <f t="shared" si="17"/>
        <v>6.5000000000000002E-2</v>
      </c>
      <c r="O115" s="36">
        <f t="shared" si="17"/>
        <v>6.5000000000000002E-2</v>
      </c>
      <c r="P115" s="36">
        <f t="shared" si="17"/>
        <v>0.06</v>
      </c>
      <c r="Q115" s="36">
        <f t="shared" si="17"/>
        <v>0.01</v>
      </c>
      <c r="R115" s="36">
        <f t="shared" si="17"/>
        <v>1.0999999999999999E-2</v>
      </c>
      <c r="S115" s="36">
        <f t="shared" si="17"/>
        <v>2E-3</v>
      </c>
      <c r="T115" s="36">
        <f t="shared" si="17"/>
        <v>0.01</v>
      </c>
      <c r="U115" s="36">
        <f t="shared" si="17"/>
        <v>7.0000000000000001E-3</v>
      </c>
      <c r="V115" s="36">
        <f t="shared" si="17"/>
        <v>0.02</v>
      </c>
      <c r="W115" s="36">
        <f t="shared" si="17"/>
        <v>2.5000000000000001E-2</v>
      </c>
      <c r="X115" s="36">
        <f t="shared" si="17"/>
        <v>1E-3</v>
      </c>
      <c r="Y115" s="36">
        <f t="shared" si="17"/>
        <v>0.14000000000000001</v>
      </c>
      <c r="Z115" s="36"/>
    </row>
    <row r="116" spans="1:35" ht="15.75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35" t="s">
        <v>29</v>
      </c>
      <c r="M116" s="38">
        <f t="shared" ref="M116:Y116" si="18">M115*$M$1</f>
        <v>4.05</v>
      </c>
      <c r="N116" s="38">
        <f t="shared" si="18"/>
        <v>3.5100000000000002</v>
      </c>
      <c r="O116" s="38">
        <f t="shared" si="18"/>
        <v>3.5100000000000002</v>
      </c>
      <c r="P116" s="38">
        <f t="shared" si="18"/>
        <v>3.2399999999999998</v>
      </c>
      <c r="Q116" s="38">
        <f t="shared" si="18"/>
        <v>0.54</v>
      </c>
      <c r="R116" s="38">
        <f t="shared" si="18"/>
        <v>0.59399999999999997</v>
      </c>
      <c r="S116" s="38">
        <f t="shared" si="18"/>
        <v>0.108</v>
      </c>
      <c r="T116" s="38">
        <f t="shared" si="18"/>
        <v>0.54</v>
      </c>
      <c r="U116" s="38">
        <f t="shared" si="18"/>
        <v>0.378</v>
      </c>
      <c r="V116" s="38">
        <f t="shared" si="18"/>
        <v>1.08</v>
      </c>
      <c r="W116" s="38">
        <f t="shared" si="18"/>
        <v>1.35</v>
      </c>
      <c r="X116" s="38">
        <f t="shared" si="18"/>
        <v>5.3999999999999999E-2</v>
      </c>
      <c r="Y116" s="38">
        <f t="shared" si="18"/>
        <v>7.5600000000000005</v>
      </c>
      <c r="Z116" s="38"/>
    </row>
    <row r="117" spans="1:35" ht="15.75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35" t="s">
        <v>30</v>
      </c>
      <c r="M117" s="32">
        <v>50</v>
      </c>
      <c r="N117" s="32">
        <v>235</v>
      </c>
      <c r="O117" s="31">
        <v>115</v>
      </c>
      <c r="P117" s="32">
        <v>45</v>
      </c>
      <c r="Q117" s="31">
        <v>45</v>
      </c>
      <c r="R117" s="31">
        <v>56</v>
      </c>
      <c r="S117" s="31">
        <v>15</v>
      </c>
      <c r="T117" s="31">
        <v>162</v>
      </c>
      <c r="U117" s="32">
        <v>800</v>
      </c>
      <c r="V117" s="32">
        <v>195</v>
      </c>
      <c r="W117" s="32">
        <v>95</v>
      </c>
      <c r="X117" s="32">
        <v>1115</v>
      </c>
      <c r="Y117" s="32">
        <v>115</v>
      </c>
      <c r="Z117" s="32"/>
    </row>
    <row r="118" spans="1:35" ht="15.75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35" t="s">
        <v>31</v>
      </c>
      <c r="M118" s="35">
        <f t="shared" ref="M118:Y118" si="19">M116*M117</f>
        <v>202.5</v>
      </c>
      <c r="N118" s="35">
        <f t="shared" si="19"/>
        <v>824.85</v>
      </c>
      <c r="O118" s="35">
        <f t="shared" si="19"/>
        <v>403.65000000000003</v>
      </c>
      <c r="P118" s="35">
        <f t="shared" si="19"/>
        <v>145.79999999999998</v>
      </c>
      <c r="Q118" s="35">
        <f t="shared" si="19"/>
        <v>24.3</v>
      </c>
      <c r="R118" s="35">
        <f t="shared" si="19"/>
        <v>33.263999999999996</v>
      </c>
      <c r="S118" s="35">
        <f t="shared" si="19"/>
        <v>1.6199999999999999</v>
      </c>
      <c r="T118" s="35">
        <f t="shared" si="19"/>
        <v>87.48</v>
      </c>
      <c r="U118" s="35">
        <f t="shared" si="19"/>
        <v>302.39999999999998</v>
      </c>
      <c r="V118" s="35">
        <f t="shared" si="19"/>
        <v>210.60000000000002</v>
      </c>
      <c r="W118" s="35">
        <f t="shared" si="19"/>
        <v>128.25</v>
      </c>
      <c r="X118" s="35">
        <f t="shared" si="19"/>
        <v>60.21</v>
      </c>
      <c r="Y118" s="35">
        <f t="shared" si="19"/>
        <v>869.40000000000009</v>
      </c>
      <c r="Z118" s="35">
        <f>SUM(M118:Y118)</f>
        <v>3294.3239999999996</v>
      </c>
    </row>
    <row r="119" spans="1:35" ht="15.75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 t="s">
        <v>32</v>
      </c>
      <c r="M119" s="21"/>
      <c r="N119" s="21"/>
      <c r="O119" s="22"/>
      <c r="P119" s="21"/>
      <c r="Q119" s="21"/>
      <c r="R119" s="22"/>
      <c r="S119" s="22"/>
      <c r="T119" s="22"/>
      <c r="U119" s="22"/>
      <c r="V119" s="22"/>
      <c r="W119" s="21"/>
      <c r="X119" s="21"/>
      <c r="Y119" s="21"/>
      <c r="Z119" s="21">
        <f>Z118/M104</f>
        <v>61.005999999999993</v>
      </c>
    </row>
    <row r="120" spans="1:35" ht="15.75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2"/>
      <c r="P120" s="21"/>
      <c r="Q120" s="21"/>
      <c r="R120" s="22"/>
      <c r="S120" s="22"/>
      <c r="T120" s="22"/>
      <c r="U120" s="22"/>
      <c r="V120" s="22"/>
      <c r="W120" s="21"/>
      <c r="X120" s="21"/>
      <c r="Y120" s="21"/>
      <c r="Z120" s="21"/>
    </row>
    <row r="121" spans="1:35" ht="16.5" thickBot="1" x14ac:dyDescent="0.3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2"/>
      <c r="P121" s="21"/>
      <c r="Q121" s="21"/>
      <c r="R121" s="22"/>
      <c r="S121" s="22"/>
      <c r="T121" s="22"/>
      <c r="U121" s="22"/>
      <c r="V121" s="22"/>
      <c r="W121" s="21"/>
      <c r="X121" s="21"/>
      <c r="Y121" s="21"/>
      <c r="Z121" s="21"/>
    </row>
    <row r="122" spans="1:35" ht="16.5" thickBot="1" x14ac:dyDescent="0.3">
      <c r="A122" s="96" t="s">
        <v>36</v>
      </c>
      <c r="B122" s="96"/>
      <c r="C122" s="96"/>
      <c r="D122" s="96"/>
      <c r="E122" s="96"/>
      <c r="F122" s="96"/>
      <c r="G122" s="20"/>
      <c r="H122" s="95" t="s">
        <v>0</v>
      </c>
      <c r="I122" s="95"/>
      <c r="J122" s="95"/>
      <c r="K122" s="95"/>
      <c r="L122" s="88" t="s">
        <v>1</v>
      </c>
      <c r="M122" s="70">
        <v>54</v>
      </c>
      <c r="N122" s="21"/>
      <c r="O122" s="22"/>
      <c r="P122" s="21"/>
      <c r="Q122" s="21"/>
      <c r="R122" s="22"/>
      <c r="S122" s="22"/>
      <c r="T122" s="22"/>
      <c r="U122" s="22"/>
      <c r="V122" s="22"/>
      <c r="W122" s="21"/>
      <c r="X122" s="21"/>
      <c r="Y122" s="21"/>
      <c r="Z122" s="21"/>
      <c r="AA122" s="21"/>
      <c r="AB122" s="22"/>
      <c r="AC122" s="22"/>
      <c r="AD122" s="21"/>
      <c r="AE122" s="21"/>
      <c r="AF122" s="21"/>
      <c r="AG122" s="21"/>
      <c r="AH122" s="21"/>
      <c r="AI122" s="21"/>
    </row>
    <row r="123" spans="1:35" ht="15.75" x14ac:dyDescent="0.25">
      <c r="A123" s="21"/>
      <c r="B123" s="21"/>
      <c r="C123" s="21"/>
      <c r="D123" s="21"/>
      <c r="E123" s="21"/>
      <c r="F123" s="97" t="s">
        <v>35</v>
      </c>
      <c r="G123" s="97"/>
      <c r="H123" s="97"/>
      <c r="I123" s="97"/>
      <c r="J123" s="97"/>
      <c r="K123" s="97"/>
      <c r="L123" s="21"/>
      <c r="M123" s="21"/>
      <c r="N123" s="21"/>
      <c r="O123" s="22"/>
      <c r="P123" s="21"/>
      <c r="Q123" s="21"/>
      <c r="R123" s="22"/>
      <c r="S123" s="22"/>
      <c r="T123" s="22"/>
      <c r="U123" s="22"/>
      <c r="V123" s="22"/>
      <c r="W123" s="21"/>
      <c r="X123" s="21"/>
      <c r="Y123" s="21"/>
      <c r="Z123" s="21"/>
      <c r="AA123" s="21"/>
      <c r="AB123" s="22"/>
      <c r="AC123" s="22"/>
      <c r="AD123" s="21"/>
      <c r="AE123" s="21"/>
      <c r="AF123" s="21"/>
      <c r="AG123" s="21"/>
      <c r="AH123" s="21"/>
      <c r="AI123" s="21"/>
    </row>
    <row r="124" spans="1:35" ht="46.5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3" t="s">
        <v>2</v>
      </c>
      <c r="M124" s="24" t="s">
        <v>3</v>
      </c>
      <c r="N124" s="25" t="s">
        <v>5</v>
      </c>
      <c r="O124" s="24" t="s">
        <v>6</v>
      </c>
      <c r="P124" s="24" t="s">
        <v>7</v>
      </c>
      <c r="Q124" s="25" t="s">
        <v>8</v>
      </c>
      <c r="R124" s="25" t="s">
        <v>9</v>
      </c>
      <c r="S124" s="25" t="s">
        <v>10</v>
      </c>
      <c r="T124" s="25" t="s">
        <v>11</v>
      </c>
      <c r="U124" s="25" t="s">
        <v>12</v>
      </c>
      <c r="V124" s="24" t="s">
        <v>14</v>
      </c>
      <c r="W124" s="24" t="s">
        <v>17</v>
      </c>
      <c r="X124" s="26" t="s">
        <v>19</v>
      </c>
      <c r="Y124" s="26" t="s">
        <v>21</v>
      </c>
      <c r="Z124" s="26"/>
    </row>
    <row r="125" spans="1:35" ht="15.75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32" t="s">
        <v>33</v>
      </c>
      <c r="M125" s="29"/>
      <c r="N125" s="30">
        <v>0.06</v>
      </c>
      <c r="O125" s="29">
        <v>0.04</v>
      </c>
      <c r="P125" s="29">
        <v>4.4999999999999998E-2</v>
      </c>
      <c r="Q125" s="29">
        <v>2E-3</v>
      </c>
      <c r="R125" s="29">
        <v>8.0000000000000002E-3</v>
      </c>
      <c r="S125" s="29">
        <v>8.0000000000000002E-3</v>
      </c>
      <c r="T125" s="29">
        <v>2E-3</v>
      </c>
      <c r="U125" s="41">
        <v>8.0000000000000002E-3</v>
      </c>
      <c r="V125" s="29"/>
      <c r="W125" s="45"/>
      <c r="X125" s="32"/>
      <c r="Y125" s="42">
        <v>8.0000000000000002E-3</v>
      </c>
      <c r="Z125" s="42"/>
    </row>
    <row r="126" spans="1:35" ht="15.75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8" t="s">
        <v>3</v>
      </c>
      <c r="M126" s="29">
        <v>7.4999999999999997E-2</v>
      </c>
      <c r="N126" s="30"/>
      <c r="O126" s="29"/>
      <c r="P126" s="29"/>
      <c r="Q126" s="30"/>
      <c r="R126" s="30"/>
      <c r="S126" s="30"/>
      <c r="T126" s="30"/>
      <c r="U126" s="41"/>
      <c r="V126" s="29"/>
      <c r="W126" s="32"/>
      <c r="X126" s="32"/>
      <c r="Y126" s="32"/>
      <c r="Z126" s="32"/>
    </row>
    <row r="127" spans="1:35" ht="15.75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8" t="s">
        <v>53</v>
      </c>
      <c r="M127" s="29"/>
      <c r="N127" s="30"/>
      <c r="O127" s="29"/>
      <c r="P127" s="29"/>
      <c r="Q127" s="30"/>
      <c r="R127" s="30"/>
      <c r="S127" s="30"/>
      <c r="T127" s="30"/>
      <c r="U127" s="41"/>
      <c r="V127" s="29">
        <v>2.5000000000000001E-2</v>
      </c>
      <c r="W127" s="32">
        <v>1E-3</v>
      </c>
      <c r="X127" s="32"/>
      <c r="Y127" s="32"/>
      <c r="Z127" s="32"/>
    </row>
    <row r="128" spans="1:35" ht="15.75" x14ac:dyDescent="0.25">
      <c r="A128" s="21"/>
      <c r="B128" s="21"/>
      <c r="C128" s="95" t="s">
        <v>24</v>
      </c>
      <c r="D128" s="95"/>
      <c r="E128" s="95"/>
      <c r="F128" s="95"/>
      <c r="G128" s="95"/>
      <c r="H128" s="95"/>
      <c r="I128" s="95"/>
      <c r="J128" s="21"/>
      <c r="K128" s="21"/>
      <c r="L128" s="28" t="s">
        <v>19</v>
      </c>
      <c r="M128" s="29"/>
      <c r="N128" s="30"/>
      <c r="O128" s="29"/>
      <c r="P128" s="29"/>
      <c r="Q128" s="30"/>
      <c r="R128" s="30"/>
      <c r="S128" s="30"/>
      <c r="T128" s="30"/>
      <c r="U128" s="41"/>
      <c r="V128" s="29"/>
      <c r="W128" s="32"/>
      <c r="X128" s="42">
        <v>0.15</v>
      </c>
      <c r="Y128" s="32"/>
      <c r="Z128" s="32"/>
    </row>
    <row r="129" spans="1:35" ht="15.75" x14ac:dyDescent="0.25">
      <c r="A129" s="21"/>
      <c r="B129" s="95" t="s">
        <v>25</v>
      </c>
      <c r="C129" s="95"/>
      <c r="D129" s="95"/>
      <c r="E129" s="95"/>
      <c r="F129" s="95"/>
      <c r="G129" s="95"/>
      <c r="H129" s="95"/>
      <c r="I129" s="95"/>
      <c r="J129" s="95"/>
      <c r="K129" s="21"/>
      <c r="L129" s="32"/>
      <c r="M129" s="29"/>
      <c r="N129" s="30"/>
      <c r="O129" s="29"/>
      <c r="P129" s="29"/>
      <c r="Q129" s="30"/>
      <c r="R129" s="30"/>
      <c r="S129" s="30"/>
      <c r="T129" s="30"/>
      <c r="U129" s="41"/>
      <c r="V129" s="29"/>
      <c r="W129" s="32"/>
      <c r="X129" s="32"/>
      <c r="Y129" s="32"/>
      <c r="Z129" s="32"/>
    </row>
    <row r="130" spans="1:35" ht="15.75" x14ac:dyDescent="0.25">
      <c r="A130" s="21"/>
      <c r="B130" s="21"/>
      <c r="C130" s="33" t="s">
        <v>26</v>
      </c>
      <c r="D130" s="34">
        <v>16</v>
      </c>
      <c r="E130" s="20" t="s">
        <v>26</v>
      </c>
      <c r="F130" s="34" t="s">
        <v>83</v>
      </c>
      <c r="G130" s="20">
        <v>20</v>
      </c>
      <c r="H130" s="34">
        <v>22</v>
      </c>
      <c r="I130" s="20" t="s">
        <v>27</v>
      </c>
      <c r="J130" s="21"/>
      <c r="K130" s="21"/>
      <c r="L130" s="32"/>
      <c r="M130" s="29"/>
      <c r="N130" s="30"/>
      <c r="O130" s="29"/>
      <c r="P130" s="29"/>
      <c r="Q130" s="30"/>
      <c r="R130" s="30"/>
      <c r="S130" s="30"/>
      <c r="T130" s="30"/>
      <c r="U130" s="41"/>
      <c r="V130" s="29"/>
      <c r="W130" s="32"/>
      <c r="X130" s="32"/>
      <c r="Y130" s="32"/>
      <c r="Z130" s="32"/>
    </row>
    <row r="131" spans="1:35" ht="15.75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32"/>
      <c r="M131" s="29"/>
      <c r="N131" s="30"/>
      <c r="O131" s="29"/>
      <c r="P131" s="29"/>
      <c r="Q131" s="30"/>
      <c r="R131" s="30"/>
      <c r="S131" s="30"/>
      <c r="T131" s="30"/>
      <c r="U131" s="41"/>
      <c r="V131" s="29"/>
      <c r="W131" s="32"/>
      <c r="X131" s="32"/>
      <c r="Y131" s="32"/>
      <c r="Z131" s="32"/>
    </row>
    <row r="132" spans="1:35" ht="15.75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35" t="s">
        <v>28</v>
      </c>
      <c r="M132" s="36">
        <f t="shared" ref="M132:Y132" si="20">SUM(M125:M131)</f>
        <v>7.4999999999999997E-2</v>
      </c>
      <c r="N132" s="37">
        <f t="shared" si="20"/>
        <v>0.06</v>
      </c>
      <c r="O132" s="36">
        <f t="shared" si="20"/>
        <v>0.04</v>
      </c>
      <c r="P132" s="36">
        <f t="shared" si="20"/>
        <v>4.4999999999999998E-2</v>
      </c>
      <c r="Q132" s="37">
        <f t="shared" si="20"/>
        <v>2E-3</v>
      </c>
      <c r="R132" s="37">
        <f t="shared" si="20"/>
        <v>8.0000000000000002E-3</v>
      </c>
      <c r="S132" s="37">
        <f t="shared" si="20"/>
        <v>8.0000000000000002E-3</v>
      </c>
      <c r="T132" s="37">
        <f t="shared" si="20"/>
        <v>2E-3</v>
      </c>
      <c r="U132" s="37">
        <f t="shared" si="20"/>
        <v>8.0000000000000002E-3</v>
      </c>
      <c r="V132" s="36">
        <f t="shared" si="20"/>
        <v>2.5000000000000001E-2</v>
      </c>
      <c r="W132" s="36">
        <f t="shared" si="20"/>
        <v>1E-3</v>
      </c>
      <c r="X132" s="36">
        <f t="shared" si="20"/>
        <v>0.15</v>
      </c>
      <c r="Y132" s="36">
        <f t="shared" si="20"/>
        <v>8.0000000000000002E-3</v>
      </c>
      <c r="Z132" s="36"/>
    </row>
    <row r="133" spans="1:35" ht="15.75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35" t="s">
        <v>29</v>
      </c>
      <c r="M133" s="38">
        <f t="shared" ref="M133:Y133" si="21">M132*$M$122</f>
        <v>4.05</v>
      </c>
      <c r="N133" s="38">
        <f t="shared" si="21"/>
        <v>3.2399999999999998</v>
      </c>
      <c r="O133" s="38">
        <f t="shared" si="21"/>
        <v>2.16</v>
      </c>
      <c r="P133" s="38">
        <f t="shared" si="21"/>
        <v>2.4299999999999997</v>
      </c>
      <c r="Q133" s="38">
        <f t="shared" si="21"/>
        <v>0.108</v>
      </c>
      <c r="R133" s="38">
        <f t="shared" si="21"/>
        <v>0.432</v>
      </c>
      <c r="S133" s="38">
        <f t="shared" si="21"/>
        <v>0.432</v>
      </c>
      <c r="T133" s="38">
        <f t="shared" si="21"/>
        <v>0.108</v>
      </c>
      <c r="U133" s="38">
        <f t="shared" si="21"/>
        <v>0.432</v>
      </c>
      <c r="V133" s="38">
        <f t="shared" si="21"/>
        <v>1.35</v>
      </c>
      <c r="W133" s="38">
        <f t="shared" si="21"/>
        <v>5.3999999999999999E-2</v>
      </c>
      <c r="X133" s="38">
        <f t="shared" si="21"/>
        <v>8.1</v>
      </c>
      <c r="Y133" s="38">
        <f t="shared" si="21"/>
        <v>0.432</v>
      </c>
      <c r="Z133" s="38"/>
    </row>
    <row r="134" spans="1:35" ht="15.75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35" t="s">
        <v>30</v>
      </c>
      <c r="M134" s="32">
        <v>50</v>
      </c>
      <c r="N134" s="31">
        <v>415</v>
      </c>
      <c r="O134" s="32">
        <v>50</v>
      </c>
      <c r="P134" s="32">
        <v>45</v>
      </c>
      <c r="Q134" s="31">
        <v>240</v>
      </c>
      <c r="R134" s="31">
        <v>45</v>
      </c>
      <c r="S134" s="31">
        <v>56</v>
      </c>
      <c r="T134" s="31">
        <v>15</v>
      </c>
      <c r="U134" s="31">
        <v>162</v>
      </c>
      <c r="V134" s="32">
        <v>95</v>
      </c>
      <c r="W134" s="32">
        <v>1115</v>
      </c>
      <c r="X134" s="32">
        <v>145</v>
      </c>
      <c r="Y134" s="32">
        <v>60</v>
      </c>
      <c r="Z134" s="32"/>
    </row>
    <row r="135" spans="1:35" ht="15.75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35" t="s">
        <v>31</v>
      </c>
      <c r="M135" s="35">
        <f t="shared" ref="M135:Y135" si="22">M133*M134</f>
        <v>202.5</v>
      </c>
      <c r="N135" s="35">
        <f t="shared" si="22"/>
        <v>1344.6</v>
      </c>
      <c r="O135" s="35">
        <f t="shared" si="22"/>
        <v>108</v>
      </c>
      <c r="P135" s="35">
        <f t="shared" si="22"/>
        <v>109.35</v>
      </c>
      <c r="Q135" s="35">
        <f t="shared" si="22"/>
        <v>25.919999999999998</v>
      </c>
      <c r="R135" s="35">
        <f t="shared" si="22"/>
        <v>19.440000000000001</v>
      </c>
      <c r="S135" s="35">
        <f t="shared" si="22"/>
        <v>24.192</v>
      </c>
      <c r="T135" s="35">
        <f t="shared" si="22"/>
        <v>1.6199999999999999</v>
      </c>
      <c r="U135" s="35">
        <f t="shared" si="22"/>
        <v>69.983999999999995</v>
      </c>
      <c r="V135" s="35">
        <f t="shared" si="22"/>
        <v>128.25</v>
      </c>
      <c r="W135" s="35">
        <f t="shared" si="22"/>
        <v>60.21</v>
      </c>
      <c r="X135" s="35">
        <f t="shared" si="22"/>
        <v>1174.5</v>
      </c>
      <c r="Y135" s="35">
        <f t="shared" si="22"/>
        <v>25.919999999999998</v>
      </c>
      <c r="Z135" s="35">
        <f>SUM(M135:Y135)</f>
        <v>3294.4859999999999</v>
      </c>
    </row>
    <row r="136" spans="1:35" ht="15.75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 t="s">
        <v>32</v>
      </c>
      <c r="M136" s="21"/>
      <c r="N136" s="21"/>
      <c r="O136" s="22"/>
      <c r="P136" s="21"/>
      <c r="Q136" s="21"/>
      <c r="R136" s="22"/>
      <c r="S136" s="22"/>
      <c r="T136" s="22"/>
      <c r="U136" s="22"/>
      <c r="V136" s="22"/>
      <c r="W136" s="21"/>
      <c r="X136" s="21"/>
      <c r="Y136" s="21"/>
      <c r="Z136" s="21">
        <f>Z135/M122</f>
        <v>61.009</v>
      </c>
    </row>
    <row r="137" spans="1:35" ht="15.75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 s="21"/>
      <c r="Q137" s="21"/>
      <c r="R137" s="22"/>
      <c r="S137" s="22"/>
      <c r="T137" s="22"/>
      <c r="U137" s="22"/>
      <c r="V137" s="22"/>
      <c r="W137" s="21"/>
      <c r="X137" s="21"/>
      <c r="Y137" s="21"/>
      <c r="Z137" s="21"/>
      <c r="AA137" s="21"/>
      <c r="AB137" s="22"/>
      <c r="AC137" s="22"/>
      <c r="AD137" s="21"/>
      <c r="AE137" s="39"/>
      <c r="AF137" s="39"/>
      <c r="AG137" s="39"/>
      <c r="AH137" s="39"/>
      <c r="AI137" s="39"/>
    </row>
    <row r="141" spans="1:35" ht="15.75" thickBot="1" x14ac:dyDescent="0.3"/>
    <row r="142" spans="1:35" ht="19.5" thickBot="1" x14ac:dyDescent="0.35">
      <c r="A142" s="98"/>
      <c r="B142" s="98"/>
      <c r="C142" s="98"/>
      <c r="D142" s="98"/>
      <c r="E142" s="98"/>
      <c r="F142" s="98"/>
      <c r="G142" s="9"/>
      <c r="H142" s="99" t="s">
        <v>0</v>
      </c>
      <c r="I142" s="99"/>
      <c r="J142" s="99"/>
      <c r="K142" s="99"/>
      <c r="L142" s="89" t="s">
        <v>1</v>
      </c>
      <c r="M142" s="10">
        <v>38</v>
      </c>
      <c r="N142" s="11"/>
      <c r="O142" s="12"/>
      <c r="P142" s="11"/>
      <c r="Q142" s="11"/>
      <c r="R142" s="12"/>
      <c r="S142" s="12"/>
      <c r="T142" s="12"/>
      <c r="U142" s="12"/>
      <c r="V142" s="12"/>
      <c r="W142" s="11"/>
      <c r="X142" s="11"/>
      <c r="Y142" s="11"/>
      <c r="Z142" s="11"/>
      <c r="AA142" s="11"/>
      <c r="AB142" s="12"/>
      <c r="AC142" s="12"/>
    </row>
    <row r="143" spans="1:35" ht="18.75" x14ac:dyDescent="0.3">
      <c r="A143" s="11"/>
      <c r="B143" s="11"/>
      <c r="C143" s="11"/>
      <c r="D143" s="11"/>
      <c r="E143" s="11"/>
      <c r="F143" s="100" t="s">
        <v>35</v>
      </c>
      <c r="G143" s="100"/>
      <c r="H143" s="100"/>
      <c r="I143" s="100"/>
      <c r="J143" s="100"/>
      <c r="K143" s="100"/>
      <c r="L143" s="11"/>
      <c r="M143" s="11"/>
      <c r="N143" s="11"/>
      <c r="O143" s="12"/>
      <c r="P143" s="11"/>
      <c r="Q143" s="11"/>
      <c r="R143" s="12"/>
      <c r="S143" s="12"/>
      <c r="T143" s="12"/>
      <c r="U143" s="12"/>
      <c r="V143" s="12"/>
      <c r="W143" s="11"/>
      <c r="X143" s="11"/>
      <c r="Y143" s="11"/>
      <c r="Z143" s="11"/>
      <c r="AA143" s="11"/>
      <c r="AB143" s="12"/>
      <c r="AC143" s="12"/>
    </row>
    <row r="144" spans="1:35" ht="53.25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55" t="s">
        <v>2</v>
      </c>
      <c r="M144" s="13" t="s">
        <v>3</v>
      </c>
      <c r="N144" s="13" t="s">
        <v>63</v>
      </c>
      <c r="O144" s="56" t="s">
        <v>47</v>
      </c>
      <c r="P144" s="13" t="s">
        <v>64</v>
      </c>
      <c r="Q144" s="13" t="s">
        <v>42</v>
      </c>
      <c r="R144" s="56" t="s">
        <v>43</v>
      </c>
      <c r="S144" s="56" t="s">
        <v>61</v>
      </c>
      <c r="T144" s="14" t="s">
        <v>52</v>
      </c>
      <c r="U144" s="14" t="s">
        <v>48</v>
      </c>
      <c r="V144" s="56" t="s">
        <v>44</v>
      </c>
      <c r="W144" s="56" t="s">
        <v>51</v>
      </c>
      <c r="X144" s="13"/>
      <c r="Y144" s="13"/>
      <c r="Z144" s="13"/>
      <c r="AA144" s="39"/>
      <c r="AB144" s="39"/>
    </row>
    <row r="145" spans="1:29" ht="37.5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57" t="s">
        <v>65</v>
      </c>
      <c r="M145" s="58"/>
      <c r="N145" s="58">
        <v>0.06</v>
      </c>
      <c r="O145" s="59">
        <v>0.03</v>
      </c>
      <c r="P145" s="58">
        <v>8.0000000000000002E-3</v>
      </c>
      <c r="Q145" s="58">
        <v>1E-3</v>
      </c>
      <c r="R145" s="58"/>
      <c r="S145" s="58"/>
      <c r="T145" s="16"/>
      <c r="U145" s="16"/>
      <c r="V145" s="59"/>
      <c r="W145" s="58"/>
      <c r="X145" s="58"/>
      <c r="Y145" s="58"/>
      <c r="Z145" s="58"/>
      <c r="AA145" s="39"/>
      <c r="AB145" s="39"/>
    </row>
    <row r="146" spans="1:29" ht="18.75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57" t="s">
        <v>34</v>
      </c>
      <c r="M146" s="58">
        <v>7.4999999999999997E-2</v>
      </c>
      <c r="N146" s="58"/>
      <c r="O146" s="59"/>
      <c r="P146" s="58"/>
      <c r="Q146" s="58"/>
      <c r="R146" s="59"/>
      <c r="S146" s="59"/>
      <c r="T146" s="16"/>
      <c r="U146" s="16"/>
      <c r="V146" s="60"/>
      <c r="W146" s="61"/>
      <c r="X146" s="61"/>
      <c r="Y146" s="58"/>
      <c r="Z146" s="58"/>
      <c r="AA146" s="39"/>
      <c r="AB146" s="39"/>
    </row>
    <row r="147" spans="1:29" ht="18.75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57" t="s">
        <v>43</v>
      </c>
      <c r="M147" s="58"/>
      <c r="N147" s="58"/>
      <c r="O147" s="59"/>
      <c r="P147" s="58"/>
      <c r="Q147" s="58">
        <v>1E-3</v>
      </c>
      <c r="R147" s="11">
        <v>1</v>
      </c>
      <c r="S147" s="59"/>
      <c r="T147" s="16"/>
      <c r="U147" s="16"/>
      <c r="V147" s="60"/>
      <c r="W147" s="61"/>
      <c r="X147" s="61"/>
      <c r="Y147" s="58"/>
      <c r="Z147" s="58"/>
      <c r="AA147" s="43"/>
      <c r="AB147" s="43"/>
    </row>
    <row r="148" spans="1:29" ht="18.75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57" t="s">
        <v>53</v>
      </c>
      <c r="M148" s="58"/>
      <c r="N148" s="58"/>
      <c r="O148" s="59"/>
      <c r="P148" s="58"/>
      <c r="Q148" s="58"/>
      <c r="R148" s="59"/>
      <c r="S148" s="59"/>
      <c r="T148" s="16"/>
      <c r="U148" s="16">
        <v>1E-3</v>
      </c>
      <c r="V148" s="60">
        <v>2.5000000000000001E-2</v>
      </c>
      <c r="W148" s="61"/>
      <c r="X148" s="61"/>
      <c r="Y148" s="58"/>
      <c r="Z148" s="58"/>
      <c r="AA148" s="43"/>
      <c r="AB148" s="43"/>
    </row>
    <row r="149" spans="1:29" ht="18.75" x14ac:dyDescent="0.3">
      <c r="A149" s="11"/>
      <c r="B149" s="11"/>
      <c r="C149" s="99" t="s">
        <v>24</v>
      </c>
      <c r="D149" s="99"/>
      <c r="E149" s="99"/>
      <c r="F149" s="99"/>
      <c r="G149" s="99"/>
      <c r="H149" s="99"/>
      <c r="I149" s="99"/>
      <c r="J149" s="11"/>
      <c r="K149" s="11"/>
      <c r="L149" s="57" t="s">
        <v>61</v>
      </c>
      <c r="M149" s="58"/>
      <c r="N149" s="58"/>
      <c r="O149" s="59"/>
      <c r="P149" s="58"/>
      <c r="Q149" s="58"/>
      <c r="R149" s="59"/>
      <c r="S149" s="59">
        <v>2.5000000000000001E-2</v>
      </c>
      <c r="T149" s="16"/>
      <c r="U149" s="16"/>
      <c r="V149" s="60"/>
      <c r="W149" s="61"/>
      <c r="X149" s="61"/>
      <c r="Y149" s="58"/>
      <c r="Z149" s="58"/>
      <c r="AA149" s="43"/>
      <c r="AB149" s="43"/>
    </row>
    <row r="150" spans="1:29" ht="18.75" x14ac:dyDescent="0.3">
      <c r="A150" s="11"/>
      <c r="B150" s="99" t="s">
        <v>25</v>
      </c>
      <c r="C150" s="99"/>
      <c r="D150" s="99"/>
      <c r="E150" s="99"/>
      <c r="F150" s="99"/>
      <c r="G150" s="99"/>
      <c r="H150" s="99"/>
      <c r="I150" s="99"/>
      <c r="J150" s="99"/>
      <c r="K150" s="11"/>
      <c r="L150" s="16" t="s">
        <v>52</v>
      </c>
      <c r="M150" s="58"/>
      <c r="N150" s="58"/>
      <c r="O150" s="59"/>
      <c r="P150" s="58"/>
      <c r="Q150" s="58"/>
      <c r="R150" s="59"/>
      <c r="S150" s="59"/>
      <c r="T150" s="16">
        <v>0.03</v>
      </c>
      <c r="U150" s="16"/>
      <c r="V150" s="60"/>
      <c r="W150" s="61"/>
      <c r="X150" s="61"/>
      <c r="Y150" s="58"/>
      <c r="Z150" s="58"/>
      <c r="AA150" s="43"/>
      <c r="AB150" s="43"/>
    </row>
    <row r="151" spans="1:29" ht="18.75" x14ac:dyDescent="0.3">
      <c r="A151" s="11"/>
      <c r="B151" s="11"/>
      <c r="C151" s="91" t="s">
        <v>26</v>
      </c>
      <c r="D151" s="51">
        <v>17</v>
      </c>
      <c r="E151" s="9" t="s">
        <v>26</v>
      </c>
      <c r="F151" s="51" t="s">
        <v>83</v>
      </c>
      <c r="G151" s="9">
        <v>20</v>
      </c>
      <c r="H151" s="51">
        <v>22</v>
      </c>
      <c r="I151" s="9" t="s">
        <v>27</v>
      </c>
      <c r="J151" s="11"/>
      <c r="K151" s="11"/>
      <c r="L151" s="16" t="s">
        <v>51</v>
      </c>
      <c r="M151" s="58"/>
      <c r="N151" s="58"/>
      <c r="O151" s="59"/>
      <c r="P151" s="58"/>
      <c r="Q151" s="58"/>
      <c r="R151" s="59"/>
      <c r="S151" s="59"/>
      <c r="T151" s="16"/>
      <c r="U151" s="16"/>
      <c r="V151" s="60"/>
      <c r="W151" s="61">
        <v>0.1</v>
      </c>
      <c r="X151" s="61"/>
      <c r="Y151" s="58"/>
      <c r="Z151" s="58"/>
      <c r="AA151" s="43"/>
      <c r="AB151" s="43"/>
    </row>
    <row r="152" spans="1:29" ht="18.75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6"/>
      <c r="M152" s="58"/>
      <c r="N152" s="58"/>
      <c r="O152" s="59"/>
      <c r="P152" s="58"/>
      <c r="Q152" s="58"/>
      <c r="R152" s="59"/>
      <c r="S152" s="59"/>
      <c r="T152" s="16"/>
      <c r="U152" s="16"/>
      <c r="V152" s="60"/>
      <c r="W152" s="61"/>
      <c r="X152" s="61"/>
      <c r="Y152" s="58"/>
      <c r="Z152" s="58"/>
      <c r="AA152" s="43"/>
      <c r="AB152" s="43"/>
    </row>
    <row r="153" spans="1:29" ht="18.75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7" t="s">
        <v>28</v>
      </c>
      <c r="M153" s="18">
        <f>M145+M146+M147+M148+M149+M150+M151+M152</f>
        <v>7.4999999999999997E-2</v>
      </c>
      <c r="N153" s="18">
        <f t="shared" ref="N153:W153" si="23">N145+N146+N147+N148+N149+N150+N151+N152</f>
        <v>0.06</v>
      </c>
      <c r="O153" s="18">
        <f t="shared" si="23"/>
        <v>0.03</v>
      </c>
      <c r="P153" s="18">
        <f t="shared" si="23"/>
        <v>8.0000000000000002E-3</v>
      </c>
      <c r="Q153" s="18">
        <f t="shared" si="23"/>
        <v>2E-3</v>
      </c>
      <c r="R153" s="18">
        <f t="shared" si="23"/>
        <v>1</v>
      </c>
      <c r="S153" s="18">
        <f t="shared" si="23"/>
        <v>2.5000000000000001E-2</v>
      </c>
      <c r="T153" s="18">
        <f t="shared" si="23"/>
        <v>0.03</v>
      </c>
      <c r="U153" s="18">
        <f t="shared" si="23"/>
        <v>1E-3</v>
      </c>
      <c r="V153" s="18">
        <f t="shared" si="23"/>
        <v>2.5000000000000001E-2</v>
      </c>
      <c r="W153" s="18">
        <f t="shared" si="23"/>
        <v>0.1</v>
      </c>
      <c r="X153" s="18"/>
      <c r="Y153" s="18"/>
      <c r="Z153" s="18"/>
      <c r="AA153" s="43"/>
      <c r="AB153" s="43"/>
    </row>
    <row r="154" spans="1:29" ht="18.75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7" t="s">
        <v>29</v>
      </c>
      <c r="M154" s="19">
        <f>M153*$M$142</f>
        <v>2.85</v>
      </c>
      <c r="N154" s="19">
        <f t="shared" ref="N154:W154" si="24">N153*$M$142</f>
        <v>2.2799999999999998</v>
      </c>
      <c r="O154" s="19">
        <f t="shared" si="24"/>
        <v>1.1399999999999999</v>
      </c>
      <c r="P154" s="19">
        <f t="shared" si="24"/>
        <v>0.30399999999999999</v>
      </c>
      <c r="Q154" s="19">
        <f t="shared" si="24"/>
        <v>7.5999999999999998E-2</v>
      </c>
      <c r="R154" s="19">
        <f t="shared" si="24"/>
        <v>38</v>
      </c>
      <c r="S154" s="19">
        <f t="shared" si="24"/>
        <v>0.95000000000000007</v>
      </c>
      <c r="T154" s="19">
        <f t="shared" si="24"/>
        <v>1.1399999999999999</v>
      </c>
      <c r="U154" s="19">
        <f t="shared" si="24"/>
        <v>3.7999999999999999E-2</v>
      </c>
      <c r="V154" s="19">
        <f t="shared" si="24"/>
        <v>0.95000000000000007</v>
      </c>
      <c r="W154" s="19">
        <f t="shared" si="24"/>
        <v>3.8000000000000003</v>
      </c>
      <c r="X154" s="19"/>
      <c r="Y154" s="19"/>
      <c r="Z154" s="19"/>
      <c r="AA154" s="43"/>
      <c r="AB154" s="43"/>
    </row>
    <row r="155" spans="1:29" ht="18.75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7" t="s">
        <v>30</v>
      </c>
      <c r="M155" s="16">
        <v>50</v>
      </c>
      <c r="N155" s="16">
        <v>90</v>
      </c>
      <c r="O155" s="66">
        <v>105</v>
      </c>
      <c r="P155" s="16">
        <v>800</v>
      </c>
      <c r="Q155" s="16">
        <v>15</v>
      </c>
      <c r="R155" s="66">
        <v>10</v>
      </c>
      <c r="S155" s="66">
        <v>560</v>
      </c>
      <c r="T155" s="16">
        <v>110</v>
      </c>
      <c r="U155" s="16">
        <v>1115</v>
      </c>
      <c r="V155" s="66">
        <v>95</v>
      </c>
      <c r="W155" s="66">
        <v>115</v>
      </c>
      <c r="X155" s="16"/>
      <c r="Y155" s="16"/>
      <c r="Z155" s="16"/>
      <c r="AA155" s="43"/>
      <c r="AB155" s="43"/>
    </row>
    <row r="156" spans="1:29" ht="18.75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7" t="s">
        <v>31</v>
      </c>
      <c r="M156" s="17">
        <f t="shared" ref="M156:W156" si="25">M154*M155</f>
        <v>142.5</v>
      </c>
      <c r="N156" s="17">
        <f t="shared" si="25"/>
        <v>205.2</v>
      </c>
      <c r="O156" s="67">
        <f t="shared" si="25"/>
        <v>119.69999999999999</v>
      </c>
      <c r="P156" s="67">
        <f t="shared" si="25"/>
        <v>243.2</v>
      </c>
      <c r="Q156" s="17">
        <f t="shared" si="25"/>
        <v>1.1399999999999999</v>
      </c>
      <c r="R156" s="67">
        <f t="shared" si="25"/>
        <v>380</v>
      </c>
      <c r="S156" s="67">
        <f t="shared" si="25"/>
        <v>532</v>
      </c>
      <c r="T156" s="67">
        <f t="shared" si="25"/>
        <v>125.39999999999999</v>
      </c>
      <c r="U156" s="67">
        <f t="shared" si="25"/>
        <v>42.37</v>
      </c>
      <c r="V156" s="67">
        <f t="shared" si="25"/>
        <v>90.25</v>
      </c>
      <c r="W156" s="67">
        <f t="shared" si="25"/>
        <v>437.00000000000006</v>
      </c>
      <c r="X156" s="68"/>
      <c r="Y156" s="68">
        <f>SUM(M156:X156)</f>
        <v>2318.7599999999998</v>
      </c>
      <c r="Z156" s="17"/>
      <c r="AA156" s="43"/>
      <c r="AB156" s="43"/>
    </row>
    <row r="157" spans="1:29" ht="19.5" thickBot="1" x14ac:dyDescent="0.3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 t="s">
        <v>32</v>
      </c>
      <c r="M157" s="11"/>
      <c r="N157" s="11"/>
      <c r="O157" s="12"/>
      <c r="P157" s="11"/>
      <c r="Q157" s="11"/>
      <c r="R157" s="12"/>
      <c r="S157" s="12"/>
      <c r="T157" s="12"/>
      <c r="U157" s="12"/>
      <c r="V157" s="12"/>
      <c r="W157" s="11"/>
      <c r="X157" s="11"/>
      <c r="Y157" s="11"/>
      <c r="Z157" s="11">
        <f>Y156/M142</f>
        <v>61.019999999999996</v>
      </c>
      <c r="AA157" s="11"/>
      <c r="AB157" s="12"/>
      <c r="AC157" s="12"/>
    </row>
    <row r="158" spans="1:29" ht="19.5" thickBot="1" x14ac:dyDescent="0.35">
      <c r="A158" s="102"/>
      <c r="B158" s="102"/>
      <c r="C158" s="52"/>
      <c r="D158" s="52"/>
      <c r="E158" s="52"/>
      <c r="F158" s="53" t="s">
        <v>0</v>
      </c>
      <c r="G158" s="53"/>
      <c r="H158" s="53"/>
      <c r="I158" s="53"/>
      <c r="J158" s="53"/>
      <c r="K158" s="53"/>
      <c r="L158" s="89" t="s">
        <v>1</v>
      </c>
      <c r="M158" s="10">
        <v>54</v>
      </c>
      <c r="N158" s="11"/>
      <c r="O158" s="12"/>
      <c r="P158" s="11"/>
      <c r="Q158" s="11"/>
      <c r="R158" s="12"/>
      <c r="S158" s="12"/>
      <c r="T158" s="12"/>
      <c r="U158" s="12"/>
      <c r="V158" s="12"/>
      <c r="W158" s="11"/>
      <c r="X158" s="11"/>
      <c r="Y158" s="11"/>
      <c r="Z158" s="11"/>
      <c r="AA158" s="11"/>
      <c r="AB158" s="12"/>
      <c r="AC158" s="12"/>
    </row>
    <row r="159" spans="1:29" ht="18.75" x14ac:dyDescent="0.3">
      <c r="A159" s="11"/>
      <c r="B159" s="11"/>
      <c r="C159" s="11"/>
      <c r="D159" s="11"/>
      <c r="E159" s="11"/>
      <c r="F159" s="100" t="s">
        <v>35</v>
      </c>
      <c r="G159" s="100"/>
      <c r="H159" s="100"/>
      <c r="I159" s="100"/>
      <c r="J159" s="100"/>
      <c r="K159" s="100"/>
      <c r="L159" s="11"/>
      <c r="M159" s="11"/>
      <c r="N159" s="11"/>
      <c r="O159" s="12"/>
      <c r="P159" s="11"/>
      <c r="Q159" s="11"/>
      <c r="R159" s="12"/>
      <c r="S159" s="12"/>
      <c r="T159" s="12"/>
      <c r="U159" s="12"/>
      <c r="V159" s="12"/>
      <c r="W159" s="11"/>
      <c r="X159" s="11"/>
      <c r="Y159" s="11"/>
      <c r="Z159" s="11"/>
      <c r="AA159" s="11"/>
      <c r="AB159" s="12"/>
      <c r="AC159" s="12"/>
    </row>
    <row r="160" spans="1:29" ht="79.5" customHeight="1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55" t="s">
        <v>2</v>
      </c>
      <c r="M160" s="13" t="s">
        <v>3</v>
      </c>
      <c r="N160" s="13" t="s">
        <v>4</v>
      </c>
      <c r="O160" s="13" t="s">
        <v>7</v>
      </c>
      <c r="P160" s="56" t="s">
        <v>8</v>
      </c>
      <c r="Q160" s="56" t="s">
        <v>9</v>
      </c>
      <c r="R160" s="56" t="s">
        <v>10</v>
      </c>
      <c r="S160" s="56" t="s">
        <v>11</v>
      </c>
      <c r="T160" s="56" t="s">
        <v>12</v>
      </c>
      <c r="U160" s="56" t="s">
        <v>55</v>
      </c>
      <c r="V160" s="13" t="s">
        <v>13</v>
      </c>
      <c r="W160" s="13" t="s">
        <v>15</v>
      </c>
      <c r="X160" s="14" t="s">
        <v>50</v>
      </c>
      <c r="Y160" s="13" t="s">
        <v>48</v>
      </c>
      <c r="Z160" s="14" t="s">
        <v>44</v>
      </c>
      <c r="AA160" s="14"/>
    </row>
    <row r="161" spans="1:27" ht="18.75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57" t="s">
        <v>22</v>
      </c>
      <c r="M161" s="58"/>
      <c r="N161" s="58"/>
      <c r="O161" s="58">
        <v>0.06</v>
      </c>
      <c r="P161" s="59"/>
      <c r="Q161" s="59">
        <v>2.2000000000000001E-3</v>
      </c>
      <c r="R161" s="59">
        <v>5.0000000000000001E-3</v>
      </c>
      <c r="S161" s="59">
        <v>1E-3</v>
      </c>
      <c r="T161" s="60">
        <v>3.0000000000000001E-3</v>
      </c>
      <c r="U161" s="60">
        <v>0.01</v>
      </c>
      <c r="V161" s="61"/>
      <c r="W161" s="58"/>
      <c r="X161" s="16"/>
      <c r="Y161" s="16"/>
      <c r="Z161" s="16"/>
      <c r="AA161" s="16"/>
    </row>
    <row r="162" spans="1:27" ht="37.5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57" t="s">
        <v>68</v>
      </c>
      <c r="M162" s="58"/>
      <c r="N162" s="58">
        <v>0.06</v>
      </c>
      <c r="O162" s="58"/>
      <c r="P162" s="59">
        <v>1E-3</v>
      </c>
      <c r="Q162" s="59">
        <v>6.7000000000000002E-3</v>
      </c>
      <c r="R162" s="59">
        <v>6.0000000000000001E-3</v>
      </c>
      <c r="S162" s="59">
        <v>1E-3</v>
      </c>
      <c r="T162" s="59">
        <v>5.0000000000000001E-3</v>
      </c>
      <c r="U162" s="59"/>
      <c r="V162" s="59">
        <v>6.0000000000000001E-3</v>
      </c>
      <c r="W162" s="59">
        <v>6.4000000000000001E-2</v>
      </c>
      <c r="X162" s="16"/>
      <c r="Y162" s="16"/>
      <c r="Z162" s="16"/>
      <c r="AA162" s="16"/>
    </row>
    <row r="163" spans="1:27" ht="18.75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57" t="s">
        <v>3</v>
      </c>
      <c r="M163" s="58">
        <v>7.4999999999999997E-2</v>
      </c>
      <c r="N163" s="58"/>
      <c r="O163" s="58"/>
      <c r="P163" s="59"/>
      <c r="Q163" s="59"/>
      <c r="R163" s="59"/>
      <c r="S163" s="59"/>
      <c r="T163" s="60"/>
      <c r="U163" s="60"/>
      <c r="V163" s="61"/>
      <c r="W163" s="58"/>
      <c r="X163" s="16"/>
      <c r="Y163" s="16"/>
      <c r="Z163" s="16"/>
      <c r="AA163" s="16"/>
    </row>
    <row r="164" spans="1:27" ht="18.75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57" t="s">
        <v>50</v>
      </c>
      <c r="M164" s="58"/>
      <c r="N164" s="58"/>
      <c r="O164" s="58"/>
      <c r="P164" s="59"/>
      <c r="Q164" s="59"/>
      <c r="R164" s="59"/>
      <c r="S164" s="59"/>
      <c r="T164" s="60"/>
      <c r="U164" s="60"/>
      <c r="V164" s="61"/>
      <c r="W164" s="58"/>
      <c r="X164" s="16">
        <v>0.14199999999999999</v>
      </c>
      <c r="Y164" s="16"/>
      <c r="Z164" s="16"/>
      <c r="AA164" s="16"/>
    </row>
    <row r="165" spans="1:27" ht="18.75" x14ac:dyDescent="0.3">
      <c r="A165" s="11"/>
      <c r="B165" s="11"/>
      <c r="C165" s="99" t="s">
        <v>24</v>
      </c>
      <c r="D165" s="99"/>
      <c r="E165" s="99"/>
      <c r="F165" s="99"/>
      <c r="G165" s="99"/>
      <c r="H165" s="99"/>
      <c r="I165" s="99"/>
      <c r="J165" s="11"/>
      <c r="K165" s="11"/>
      <c r="L165" s="57" t="s">
        <v>53</v>
      </c>
      <c r="M165" s="58"/>
      <c r="N165" s="58"/>
      <c r="O165" s="58"/>
      <c r="P165" s="59"/>
      <c r="Q165" s="59"/>
      <c r="R165" s="59"/>
      <c r="S165" s="59"/>
      <c r="T165" s="60"/>
      <c r="U165" s="60"/>
      <c r="V165" s="61"/>
      <c r="W165" s="58"/>
      <c r="X165" s="16"/>
      <c r="Y165" s="16">
        <v>1E-3</v>
      </c>
      <c r="Z165" s="16">
        <v>2.5000000000000001E-2</v>
      </c>
      <c r="AA165" s="16"/>
    </row>
    <row r="166" spans="1:27" ht="18.75" x14ac:dyDescent="0.3">
      <c r="A166" s="11"/>
      <c r="B166" s="99" t="s">
        <v>25</v>
      </c>
      <c r="C166" s="99"/>
      <c r="D166" s="99"/>
      <c r="E166" s="99"/>
      <c r="F166" s="99"/>
      <c r="G166" s="99"/>
      <c r="H166" s="99"/>
      <c r="I166" s="99"/>
      <c r="J166" s="99"/>
      <c r="K166" s="11"/>
      <c r="L166" s="16"/>
      <c r="M166" s="58"/>
      <c r="N166" s="58"/>
      <c r="O166" s="58"/>
      <c r="P166" s="59"/>
      <c r="Q166" s="59"/>
      <c r="R166" s="59"/>
      <c r="S166" s="59"/>
      <c r="T166" s="60"/>
      <c r="U166" s="60"/>
      <c r="V166" s="61"/>
      <c r="W166" s="58"/>
      <c r="X166" s="16"/>
      <c r="Y166" s="16"/>
      <c r="Z166" s="16"/>
      <c r="AA166" s="16"/>
    </row>
    <row r="167" spans="1:27" ht="18.75" x14ac:dyDescent="0.3">
      <c r="A167" s="11"/>
      <c r="B167" s="11"/>
      <c r="C167" s="91" t="s">
        <v>26</v>
      </c>
      <c r="D167" s="51">
        <v>19</v>
      </c>
      <c r="E167" s="9" t="s">
        <v>26</v>
      </c>
      <c r="F167" s="51" t="s">
        <v>83</v>
      </c>
      <c r="G167" s="9">
        <v>20</v>
      </c>
      <c r="H167" s="51">
        <v>22</v>
      </c>
      <c r="I167" s="9" t="s">
        <v>27</v>
      </c>
      <c r="J167" s="11"/>
      <c r="K167" s="11"/>
      <c r="L167" s="16"/>
      <c r="M167" s="58"/>
      <c r="N167" s="58"/>
      <c r="O167" s="58"/>
      <c r="P167" s="59"/>
      <c r="Q167" s="59"/>
      <c r="R167" s="59"/>
      <c r="S167" s="59"/>
      <c r="T167" s="60"/>
      <c r="U167" s="60"/>
      <c r="V167" s="61"/>
      <c r="W167" s="58"/>
      <c r="X167" s="16"/>
      <c r="Y167" s="16"/>
      <c r="Z167" s="16"/>
      <c r="AA167" s="16"/>
    </row>
    <row r="168" spans="1:27" ht="18.75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6"/>
      <c r="M168" s="58"/>
      <c r="N168" s="58"/>
      <c r="O168" s="58"/>
      <c r="P168" s="59"/>
      <c r="Q168" s="59"/>
      <c r="R168" s="59"/>
      <c r="S168" s="59"/>
      <c r="T168" s="60"/>
      <c r="U168" s="60"/>
      <c r="V168" s="61"/>
      <c r="W168" s="58"/>
      <c r="X168" s="16"/>
      <c r="Y168" s="16"/>
      <c r="Z168" s="16"/>
      <c r="AA168" s="16"/>
    </row>
    <row r="169" spans="1:27" ht="18.75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7" t="s">
        <v>28</v>
      </c>
      <c r="M169" s="18">
        <f>M161+M162+M163+M164+M165+M166</f>
        <v>7.4999999999999997E-2</v>
      </c>
      <c r="N169" s="18">
        <f t="shared" ref="N169:Y169" si="26">N161+N162+N163+N164+N165+N166</f>
        <v>0.06</v>
      </c>
      <c r="O169" s="18">
        <f t="shared" si="26"/>
        <v>0.06</v>
      </c>
      <c r="P169" s="18">
        <f t="shared" si="26"/>
        <v>1E-3</v>
      </c>
      <c r="Q169" s="18">
        <f t="shared" si="26"/>
        <v>8.8999999999999999E-3</v>
      </c>
      <c r="R169" s="18">
        <f t="shared" si="26"/>
        <v>1.0999999999999999E-2</v>
      </c>
      <c r="S169" s="18">
        <f t="shared" si="26"/>
        <v>2E-3</v>
      </c>
      <c r="T169" s="18">
        <f t="shared" si="26"/>
        <v>8.0000000000000002E-3</v>
      </c>
      <c r="U169" s="18">
        <f t="shared" si="26"/>
        <v>0.01</v>
      </c>
      <c r="V169" s="18">
        <f t="shared" si="26"/>
        <v>6.0000000000000001E-3</v>
      </c>
      <c r="W169" s="18">
        <f t="shared" si="26"/>
        <v>6.4000000000000001E-2</v>
      </c>
      <c r="X169" s="18">
        <f t="shared" si="26"/>
        <v>0.14199999999999999</v>
      </c>
      <c r="Y169" s="18">
        <f t="shared" si="26"/>
        <v>1E-3</v>
      </c>
      <c r="Z169" s="18">
        <f t="shared" ref="Z169" si="27">Z161+Z162+Z163+Z164+Z165+Z166</f>
        <v>2.5000000000000001E-2</v>
      </c>
      <c r="AA169" s="18"/>
    </row>
    <row r="170" spans="1:27" ht="18.75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7" t="s">
        <v>29</v>
      </c>
      <c r="M170" s="19">
        <f>M169*$M$158</f>
        <v>4.05</v>
      </c>
      <c r="N170" s="19">
        <f t="shared" ref="N170:Z170" si="28">N169*$M$158</f>
        <v>3.2399999999999998</v>
      </c>
      <c r="O170" s="19">
        <f t="shared" si="28"/>
        <v>3.2399999999999998</v>
      </c>
      <c r="P170" s="19">
        <f t="shared" si="28"/>
        <v>5.3999999999999999E-2</v>
      </c>
      <c r="Q170" s="19">
        <f t="shared" si="28"/>
        <v>0.48059999999999997</v>
      </c>
      <c r="R170" s="19">
        <f t="shared" si="28"/>
        <v>0.59399999999999997</v>
      </c>
      <c r="S170" s="19">
        <f t="shared" si="28"/>
        <v>0.108</v>
      </c>
      <c r="T170" s="19">
        <f t="shared" si="28"/>
        <v>0.432</v>
      </c>
      <c r="U170" s="19">
        <f t="shared" si="28"/>
        <v>0.54</v>
      </c>
      <c r="V170" s="19">
        <f t="shared" si="28"/>
        <v>0.32400000000000001</v>
      </c>
      <c r="W170" s="19">
        <f t="shared" si="28"/>
        <v>3.456</v>
      </c>
      <c r="X170" s="19">
        <f t="shared" si="28"/>
        <v>7.6679999999999993</v>
      </c>
      <c r="Y170" s="19">
        <f t="shared" si="28"/>
        <v>5.3999999999999999E-2</v>
      </c>
      <c r="Z170" s="19">
        <f t="shared" si="28"/>
        <v>1.35</v>
      </c>
      <c r="AA170" s="19"/>
    </row>
    <row r="171" spans="1:27" ht="18.75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7" t="s">
        <v>30</v>
      </c>
      <c r="M171" s="16">
        <v>50</v>
      </c>
      <c r="N171" s="16">
        <v>235</v>
      </c>
      <c r="O171" s="16">
        <v>45</v>
      </c>
      <c r="P171" s="66">
        <v>240</v>
      </c>
      <c r="Q171" s="66">
        <v>45</v>
      </c>
      <c r="R171" s="66">
        <v>56</v>
      </c>
      <c r="S171" s="66">
        <v>15</v>
      </c>
      <c r="T171" s="66">
        <v>162</v>
      </c>
      <c r="U171" s="66">
        <v>195</v>
      </c>
      <c r="V171" s="16">
        <v>800</v>
      </c>
      <c r="W171" s="16">
        <v>110</v>
      </c>
      <c r="X171" s="16">
        <v>145</v>
      </c>
      <c r="Y171" s="16">
        <v>1115</v>
      </c>
      <c r="Z171" s="16">
        <v>95</v>
      </c>
      <c r="AA171" s="16"/>
    </row>
    <row r="172" spans="1:27" ht="18.75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7" t="s">
        <v>31</v>
      </c>
      <c r="M172" s="17">
        <f t="shared" ref="M172:Z172" si="29">M170*M171</f>
        <v>202.5</v>
      </c>
      <c r="N172" s="17">
        <f t="shared" si="29"/>
        <v>761.4</v>
      </c>
      <c r="O172" s="17">
        <f t="shared" si="29"/>
        <v>145.79999999999998</v>
      </c>
      <c r="P172" s="67">
        <f t="shared" si="29"/>
        <v>12.959999999999999</v>
      </c>
      <c r="Q172" s="67">
        <f t="shared" si="29"/>
        <v>21.626999999999999</v>
      </c>
      <c r="R172" s="67">
        <f t="shared" si="29"/>
        <v>33.263999999999996</v>
      </c>
      <c r="S172" s="67">
        <f t="shared" si="29"/>
        <v>1.6199999999999999</v>
      </c>
      <c r="T172" s="67">
        <f t="shared" si="29"/>
        <v>69.983999999999995</v>
      </c>
      <c r="U172" s="67">
        <f t="shared" si="29"/>
        <v>105.30000000000001</v>
      </c>
      <c r="V172" s="68">
        <f t="shared" si="29"/>
        <v>259.2</v>
      </c>
      <c r="W172" s="68">
        <f t="shared" si="29"/>
        <v>380.15999999999997</v>
      </c>
      <c r="X172" s="68">
        <f t="shared" si="29"/>
        <v>1111.8599999999999</v>
      </c>
      <c r="Y172" s="68">
        <f t="shared" si="29"/>
        <v>60.21</v>
      </c>
      <c r="Z172" s="68">
        <f t="shared" si="29"/>
        <v>128.25</v>
      </c>
      <c r="AA172" s="17">
        <f>SUM(M172:Z172)</f>
        <v>3294.1349999999993</v>
      </c>
    </row>
    <row r="173" spans="1:27" ht="18.75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 t="s">
        <v>32</v>
      </c>
      <c r="M173" s="11"/>
      <c r="N173" s="11"/>
      <c r="O173" s="12"/>
      <c r="P173" s="11"/>
      <c r="Q173" s="11"/>
      <c r="R173" s="12"/>
      <c r="S173" s="12"/>
      <c r="T173" s="12"/>
      <c r="U173" s="12"/>
      <c r="V173" s="12"/>
      <c r="W173" s="11"/>
      <c r="X173" s="11"/>
      <c r="Y173" s="11"/>
      <c r="Z173" s="11"/>
      <c r="AA173">
        <f>AA172/M158</f>
        <v>61.002499999999991</v>
      </c>
    </row>
    <row r="174" spans="1:27" ht="19.5" thickBot="1" x14ac:dyDescent="0.3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2"/>
      <c r="P174" s="11"/>
      <c r="Q174" s="11"/>
      <c r="R174" s="12"/>
      <c r="S174" s="12"/>
      <c r="T174" s="12"/>
      <c r="U174" s="12"/>
      <c r="V174" s="12"/>
      <c r="W174" s="11"/>
      <c r="X174" s="11"/>
      <c r="Y174" s="11"/>
      <c r="Z174" s="11"/>
    </row>
    <row r="175" spans="1:27" ht="19.5" thickBot="1" x14ac:dyDescent="0.35">
      <c r="A175" s="98"/>
      <c r="B175" s="98"/>
      <c r="C175" s="98"/>
      <c r="D175" s="98"/>
      <c r="E175" s="98"/>
      <c r="F175" s="98"/>
      <c r="G175" s="103" t="s">
        <v>0</v>
      </c>
      <c r="H175" s="103"/>
      <c r="I175" s="103"/>
      <c r="J175" s="103"/>
      <c r="K175" s="103"/>
      <c r="L175" s="72" t="s">
        <v>1</v>
      </c>
      <c r="M175" s="73">
        <v>54</v>
      </c>
      <c r="N175" s="74"/>
      <c r="O175" s="75"/>
      <c r="P175" s="74"/>
      <c r="Q175" s="74"/>
      <c r="R175" s="75"/>
      <c r="S175" s="75"/>
      <c r="T175" s="75"/>
      <c r="U175" s="75"/>
      <c r="V175" s="75"/>
      <c r="W175" s="74"/>
      <c r="X175" s="74"/>
      <c r="Y175" s="74"/>
      <c r="Z175" s="74"/>
      <c r="AA175" s="74"/>
    </row>
    <row r="176" spans="1:27" ht="18.75" x14ac:dyDescent="0.3">
      <c r="A176" s="11"/>
      <c r="B176" s="11"/>
      <c r="C176" s="11"/>
      <c r="D176" s="11"/>
      <c r="E176" s="11"/>
      <c r="F176" s="100" t="s">
        <v>35</v>
      </c>
      <c r="G176" s="100"/>
      <c r="H176" s="100"/>
      <c r="I176" s="100"/>
      <c r="J176" s="100"/>
      <c r="K176" s="100"/>
      <c r="L176" s="11"/>
      <c r="M176" s="11"/>
      <c r="N176" s="11"/>
      <c r="O176" s="12"/>
      <c r="P176" s="11"/>
      <c r="Q176" s="11"/>
      <c r="R176" s="12"/>
      <c r="S176" s="12"/>
      <c r="T176" s="12"/>
      <c r="U176" s="12"/>
      <c r="V176" s="12"/>
      <c r="W176" s="11"/>
      <c r="X176" s="11"/>
      <c r="Y176" s="11"/>
      <c r="Z176" s="11"/>
      <c r="AA176" s="11"/>
    </row>
    <row r="177" spans="1:27" ht="60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55" t="s">
        <v>2</v>
      </c>
      <c r="M177" s="13" t="s">
        <v>3</v>
      </c>
      <c r="N177" s="56" t="s">
        <v>39</v>
      </c>
      <c r="O177" s="56" t="s">
        <v>40</v>
      </c>
      <c r="P177" s="13" t="s">
        <v>41</v>
      </c>
      <c r="Q177" s="56" t="s">
        <v>9</v>
      </c>
      <c r="R177" s="56" t="s">
        <v>10</v>
      </c>
      <c r="S177" s="56" t="s">
        <v>46</v>
      </c>
      <c r="T177" s="56" t="s">
        <v>49</v>
      </c>
      <c r="U177" s="56" t="s">
        <v>12</v>
      </c>
      <c r="V177" s="56" t="s">
        <v>11</v>
      </c>
      <c r="W177" s="13" t="s">
        <v>48</v>
      </c>
      <c r="X177" s="13" t="s">
        <v>44</v>
      </c>
      <c r="Y177" s="14" t="s">
        <v>51</v>
      </c>
      <c r="Z177" s="14"/>
      <c r="AA177" s="14"/>
    </row>
    <row r="178" spans="1:27" ht="37.5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57" t="s">
        <v>79</v>
      </c>
      <c r="M178" s="58"/>
      <c r="N178" s="58"/>
      <c r="O178" s="58"/>
      <c r="P178" s="58">
        <v>1.9E-3</v>
      </c>
      <c r="Q178" s="58">
        <v>4.0000000000000001E-3</v>
      </c>
      <c r="R178" s="59">
        <v>6.0000000000000001E-3</v>
      </c>
      <c r="S178" s="59"/>
      <c r="T178" s="59">
        <v>6.5000000000000002E-2</v>
      </c>
      <c r="U178" s="59">
        <v>5.0000000000000001E-3</v>
      </c>
      <c r="V178" s="59">
        <v>1E-3</v>
      </c>
      <c r="W178" s="62"/>
      <c r="X178" s="62"/>
      <c r="Y178" s="16"/>
      <c r="Z178" s="16"/>
      <c r="AA178" s="16"/>
    </row>
    <row r="179" spans="1:27" ht="18.75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57" t="s">
        <v>80</v>
      </c>
      <c r="M179" s="58"/>
      <c r="N179" s="59">
        <v>0.06</v>
      </c>
      <c r="O179" s="59">
        <v>7.0000000000000007E-2</v>
      </c>
      <c r="P179" s="58"/>
      <c r="Q179" s="59">
        <v>7.0000000000000001E-3</v>
      </c>
      <c r="R179" s="59"/>
      <c r="S179" s="60">
        <v>1E-3</v>
      </c>
      <c r="T179" s="60"/>
      <c r="U179" s="60">
        <v>4.0000000000000001E-3</v>
      </c>
      <c r="V179" s="59">
        <v>1E-3</v>
      </c>
      <c r="W179" s="16"/>
      <c r="X179" s="16"/>
      <c r="Y179" s="16"/>
      <c r="Z179" s="16"/>
      <c r="AA179" s="16"/>
    </row>
    <row r="180" spans="1:27" ht="18.75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57" t="s">
        <v>38</v>
      </c>
      <c r="M180" s="58">
        <v>7.4999999999999997E-2</v>
      </c>
      <c r="N180" s="59"/>
      <c r="O180" s="59"/>
      <c r="P180" s="58"/>
      <c r="Q180" s="59"/>
      <c r="R180" s="59"/>
      <c r="S180" s="60"/>
      <c r="T180" s="60"/>
      <c r="U180" s="60"/>
      <c r="V180" s="59"/>
      <c r="W180" s="16">
        <v>1E-3</v>
      </c>
      <c r="X180" s="16">
        <v>2.5000000000000001E-2</v>
      </c>
      <c r="Y180" s="16"/>
      <c r="Z180" s="16"/>
      <c r="AA180" s="16"/>
    </row>
    <row r="181" spans="1:27" ht="18.75" x14ac:dyDescent="0.3">
      <c r="A181" s="11"/>
      <c r="B181" s="11"/>
      <c r="C181" s="99" t="s">
        <v>24</v>
      </c>
      <c r="D181" s="99"/>
      <c r="E181" s="99"/>
      <c r="F181" s="99"/>
      <c r="G181" s="99"/>
      <c r="H181" s="99"/>
      <c r="I181" s="99"/>
      <c r="J181" s="11"/>
      <c r="K181" s="11"/>
      <c r="L181" s="57" t="s">
        <v>51</v>
      </c>
      <c r="M181" s="58"/>
      <c r="N181" s="59"/>
      <c r="O181" s="59"/>
      <c r="P181" s="58"/>
      <c r="Q181" s="59"/>
      <c r="R181" s="59"/>
      <c r="S181" s="60"/>
      <c r="T181" s="60"/>
      <c r="U181" s="60"/>
      <c r="V181" s="59"/>
      <c r="W181" s="16"/>
      <c r="X181" s="16"/>
      <c r="Y181" s="16">
        <v>0.125</v>
      </c>
      <c r="Z181" s="16"/>
      <c r="AA181" s="16"/>
    </row>
    <row r="182" spans="1:27" ht="18.75" x14ac:dyDescent="0.3">
      <c r="A182" s="11"/>
      <c r="B182" s="99" t="s">
        <v>25</v>
      </c>
      <c r="C182" s="99"/>
      <c r="D182" s="99"/>
      <c r="E182" s="99"/>
      <c r="F182" s="99"/>
      <c r="G182" s="99"/>
      <c r="H182" s="99"/>
      <c r="I182" s="99"/>
      <c r="J182" s="99"/>
      <c r="K182" s="11"/>
      <c r="L182" s="57" t="s">
        <v>53</v>
      </c>
      <c r="M182" s="58"/>
      <c r="N182" s="59"/>
      <c r="O182" s="59"/>
      <c r="P182" s="58"/>
      <c r="Q182" s="59"/>
      <c r="R182" s="59"/>
      <c r="S182" s="60"/>
      <c r="T182" s="60"/>
      <c r="U182" s="60"/>
      <c r="V182" s="59"/>
      <c r="W182" s="16"/>
      <c r="X182" s="16"/>
      <c r="Y182" s="16"/>
      <c r="Z182" s="16"/>
      <c r="AA182" s="16"/>
    </row>
    <row r="183" spans="1:27" ht="18.75" x14ac:dyDescent="0.3">
      <c r="A183" s="11"/>
      <c r="B183" s="11"/>
      <c r="C183" s="91" t="s">
        <v>26</v>
      </c>
      <c r="D183" s="51">
        <v>20</v>
      </c>
      <c r="E183" s="9" t="s">
        <v>26</v>
      </c>
      <c r="F183" s="51" t="s">
        <v>83</v>
      </c>
      <c r="G183" s="9">
        <v>20</v>
      </c>
      <c r="H183" s="51">
        <v>22</v>
      </c>
      <c r="I183" s="9" t="s">
        <v>27</v>
      </c>
      <c r="J183" s="11"/>
      <c r="K183" s="11"/>
      <c r="L183" s="57"/>
      <c r="M183" s="58"/>
      <c r="N183" s="59"/>
      <c r="O183" s="59"/>
      <c r="P183" s="58"/>
      <c r="Q183" s="59"/>
      <c r="R183" s="59"/>
      <c r="S183" s="60"/>
      <c r="T183" s="60"/>
      <c r="U183" s="60"/>
      <c r="V183" s="59"/>
      <c r="W183" s="16"/>
      <c r="X183" s="16"/>
      <c r="Y183" s="16"/>
      <c r="Z183" s="16"/>
      <c r="AA183" s="16"/>
    </row>
    <row r="184" spans="1:27" ht="18.75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57"/>
      <c r="M184" s="58"/>
      <c r="N184" s="59"/>
      <c r="O184" s="59"/>
      <c r="P184" s="58"/>
      <c r="Q184" s="59"/>
      <c r="R184" s="59"/>
      <c r="S184" s="60"/>
      <c r="T184" s="60"/>
      <c r="U184" s="60"/>
      <c r="V184" s="59"/>
      <c r="W184" s="16"/>
      <c r="X184" s="16"/>
      <c r="Y184" s="16"/>
      <c r="Z184" s="16"/>
      <c r="AA184" s="16"/>
    </row>
    <row r="185" spans="1:27" ht="18.75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7" t="s">
        <v>28</v>
      </c>
      <c r="M185" s="18">
        <f t="shared" ref="M185:Y185" si="30">SUM(M178:M184)</f>
        <v>7.4999999999999997E-2</v>
      </c>
      <c r="N185" s="64">
        <f t="shared" si="30"/>
        <v>0.06</v>
      </c>
      <c r="O185" s="64">
        <f t="shared" si="30"/>
        <v>7.0000000000000007E-2</v>
      </c>
      <c r="P185" s="18">
        <f t="shared" si="30"/>
        <v>1.9E-3</v>
      </c>
      <c r="Q185" s="64">
        <f t="shared" si="30"/>
        <v>1.0999999999999999E-2</v>
      </c>
      <c r="R185" s="64">
        <f t="shared" si="30"/>
        <v>6.0000000000000001E-3</v>
      </c>
      <c r="S185" s="64">
        <f t="shared" si="30"/>
        <v>1E-3</v>
      </c>
      <c r="T185" s="64">
        <f t="shared" si="30"/>
        <v>6.5000000000000002E-2</v>
      </c>
      <c r="U185" s="64">
        <f t="shared" si="30"/>
        <v>9.0000000000000011E-3</v>
      </c>
      <c r="V185" s="64">
        <f t="shared" si="30"/>
        <v>2E-3</v>
      </c>
      <c r="W185" s="64">
        <f t="shared" si="30"/>
        <v>1E-3</v>
      </c>
      <c r="X185" s="64">
        <f t="shared" si="30"/>
        <v>2.5000000000000001E-2</v>
      </c>
      <c r="Y185" s="18">
        <f t="shared" si="30"/>
        <v>0.125</v>
      </c>
      <c r="Z185" s="18"/>
      <c r="AA185" s="18"/>
    </row>
    <row r="186" spans="1:27" ht="18.75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7" t="s">
        <v>29</v>
      </c>
      <c r="M186" s="19">
        <f>M185*$M$175</f>
        <v>4.05</v>
      </c>
      <c r="N186" s="19">
        <f t="shared" ref="N186:Y186" si="31">N185*$M$175</f>
        <v>3.2399999999999998</v>
      </c>
      <c r="O186" s="19">
        <f t="shared" si="31"/>
        <v>3.7800000000000002</v>
      </c>
      <c r="P186" s="19">
        <f t="shared" si="31"/>
        <v>0.1026</v>
      </c>
      <c r="Q186" s="19">
        <f t="shared" si="31"/>
        <v>0.59399999999999997</v>
      </c>
      <c r="R186" s="19">
        <f t="shared" si="31"/>
        <v>0.32400000000000001</v>
      </c>
      <c r="S186" s="19">
        <f t="shared" si="31"/>
        <v>5.3999999999999999E-2</v>
      </c>
      <c r="T186" s="19">
        <f t="shared" si="31"/>
        <v>3.5100000000000002</v>
      </c>
      <c r="U186" s="19">
        <f t="shared" si="31"/>
        <v>0.48600000000000004</v>
      </c>
      <c r="V186" s="19">
        <f t="shared" si="31"/>
        <v>0.108</v>
      </c>
      <c r="W186" s="19">
        <f t="shared" si="31"/>
        <v>5.3999999999999999E-2</v>
      </c>
      <c r="X186" s="19">
        <f t="shared" si="31"/>
        <v>1.35</v>
      </c>
      <c r="Y186" s="19">
        <f t="shared" si="31"/>
        <v>6.75</v>
      </c>
      <c r="Z186" s="19"/>
      <c r="AA186" s="19"/>
    </row>
    <row r="187" spans="1:27" ht="18.75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7" t="s">
        <v>30</v>
      </c>
      <c r="M187" s="16">
        <v>50</v>
      </c>
      <c r="N187" s="66">
        <v>415</v>
      </c>
      <c r="O187" s="66">
        <v>45</v>
      </c>
      <c r="P187" s="16">
        <v>240</v>
      </c>
      <c r="Q187" s="66">
        <v>45</v>
      </c>
      <c r="R187" s="66">
        <v>56</v>
      </c>
      <c r="S187" s="66">
        <v>115</v>
      </c>
      <c r="T187" s="66">
        <v>130</v>
      </c>
      <c r="U187" s="66">
        <v>162</v>
      </c>
      <c r="V187" s="66">
        <v>15</v>
      </c>
      <c r="W187" s="16">
        <v>1115</v>
      </c>
      <c r="X187" s="16">
        <v>95</v>
      </c>
      <c r="Y187" s="16">
        <v>115</v>
      </c>
      <c r="Z187" s="16"/>
      <c r="AA187" s="16"/>
    </row>
    <row r="188" spans="1:27" ht="18.75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7" t="s">
        <v>31</v>
      </c>
      <c r="M188" s="17">
        <f t="shared" ref="M188:Y188" si="32">M186*M187</f>
        <v>202.5</v>
      </c>
      <c r="N188" s="17">
        <f t="shared" si="32"/>
        <v>1344.6</v>
      </c>
      <c r="O188" s="17">
        <f t="shared" si="32"/>
        <v>170.10000000000002</v>
      </c>
      <c r="P188" s="17">
        <f t="shared" si="32"/>
        <v>24.623999999999999</v>
      </c>
      <c r="Q188" s="17">
        <f t="shared" si="32"/>
        <v>26.73</v>
      </c>
      <c r="R188" s="17">
        <f t="shared" si="32"/>
        <v>18.144000000000002</v>
      </c>
      <c r="S188" s="17">
        <f t="shared" si="32"/>
        <v>6.21</v>
      </c>
      <c r="T188" s="17">
        <f t="shared" si="32"/>
        <v>456.3</v>
      </c>
      <c r="U188" s="17">
        <f t="shared" si="32"/>
        <v>78.732000000000014</v>
      </c>
      <c r="V188" s="17">
        <f t="shared" si="32"/>
        <v>1.6199999999999999</v>
      </c>
      <c r="W188" s="17">
        <f t="shared" si="32"/>
        <v>60.21</v>
      </c>
      <c r="X188" s="17">
        <f t="shared" si="32"/>
        <v>128.25</v>
      </c>
      <c r="Y188" s="17">
        <f t="shared" si="32"/>
        <v>776.25</v>
      </c>
      <c r="Z188" s="17"/>
      <c r="AA188" s="17">
        <f>SUM(M188:Z188)</f>
        <v>3294.27</v>
      </c>
    </row>
    <row r="189" spans="1:27" ht="18.75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 t="s">
        <v>32</v>
      </c>
      <c r="M189" s="11"/>
      <c r="N189" s="11"/>
      <c r="O189" s="12"/>
      <c r="P189" s="11"/>
      <c r="Q189" s="11"/>
      <c r="R189" s="12"/>
      <c r="S189" s="12"/>
      <c r="T189" s="12"/>
      <c r="U189" s="12"/>
      <c r="V189" s="12"/>
      <c r="W189" s="11"/>
      <c r="X189" s="11"/>
      <c r="Y189" s="11"/>
      <c r="Z189" s="11"/>
      <c r="AA189" s="11">
        <f>AA188/M175</f>
        <v>61.005000000000003</v>
      </c>
    </row>
    <row r="190" spans="1:27" ht="18.75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2"/>
      <c r="P190" s="11"/>
      <c r="Q190" s="11"/>
      <c r="R190" s="12"/>
      <c r="S190" s="12"/>
      <c r="T190" s="12"/>
      <c r="U190" s="12"/>
      <c r="V190" s="12"/>
      <c r="W190" s="11"/>
      <c r="X190" s="11"/>
      <c r="Y190" s="11"/>
      <c r="Z190" s="11"/>
      <c r="AA190" s="11"/>
    </row>
    <row r="191" spans="1:27" ht="19.5" thickBot="1" x14ac:dyDescent="0.3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2"/>
      <c r="P191" s="11"/>
      <c r="Q191" s="11"/>
      <c r="R191" s="12"/>
      <c r="S191" s="12"/>
      <c r="T191" s="12"/>
      <c r="U191" s="12"/>
      <c r="V191" s="12"/>
      <c r="W191" s="11"/>
      <c r="X191" s="11"/>
      <c r="Y191" s="11"/>
      <c r="Z191" s="11"/>
      <c r="AA191" s="11"/>
    </row>
    <row r="192" spans="1:27" ht="19.5" thickBot="1" x14ac:dyDescent="0.35">
      <c r="A192" s="98" t="s">
        <v>36</v>
      </c>
      <c r="B192" s="98"/>
      <c r="C192" s="98"/>
      <c r="D192" s="98"/>
      <c r="E192" s="98"/>
      <c r="F192" s="98"/>
      <c r="G192" s="99" t="s">
        <v>0</v>
      </c>
      <c r="H192" s="99"/>
      <c r="I192" s="99"/>
      <c r="J192" s="99"/>
      <c r="K192" s="99"/>
      <c r="L192" s="89" t="s">
        <v>1</v>
      </c>
      <c r="M192" s="10">
        <v>55</v>
      </c>
      <c r="N192" s="11"/>
      <c r="O192" s="12"/>
      <c r="P192" s="11"/>
      <c r="Q192" s="11"/>
      <c r="R192" s="12"/>
      <c r="S192" s="12"/>
      <c r="T192" s="12"/>
      <c r="U192" s="12"/>
      <c r="V192" s="12"/>
      <c r="W192" s="11"/>
      <c r="X192" s="11"/>
      <c r="Y192" s="11"/>
      <c r="Z192" s="11"/>
      <c r="AA192" s="11"/>
    </row>
    <row r="193" spans="1:27" ht="18.75" x14ac:dyDescent="0.3">
      <c r="A193" s="11"/>
      <c r="B193" s="11"/>
      <c r="C193" s="11"/>
      <c r="D193" s="11"/>
      <c r="E193" s="11"/>
      <c r="F193" s="100" t="s">
        <v>35</v>
      </c>
      <c r="G193" s="100"/>
      <c r="H193" s="100"/>
      <c r="I193" s="100"/>
      <c r="J193" s="100"/>
      <c r="K193" s="100"/>
      <c r="L193" s="11"/>
      <c r="M193" s="11"/>
      <c r="N193" s="11"/>
      <c r="O193" s="12"/>
      <c r="P193" s="11"/>
      <c r="Q193" s="11"/>
      <c r="R193" s="12"/>
      <c r="S193" s="12"/>
      <c r="T193" s="12"/>
      <c r="U193" s="12"/>
      <c r="V193" s="12"/>
      <c r="W193" s="11"/>
      <c r="X193" s="11"/>
      <c r="Y193" s="11"/>
      <c r="Z193" s="11"/>
      <c r="AA193" s="11"/>
    </row>
    <row r="194" spans="1:27" ht="91.5" customHeight="1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55" t="s">
        <v>2</v>
      </c>
      <c r="M194" s="13" t="s">
        <v>3</v>
      </c>
      <c r="N194" s="56" t="s">
        <v>39</v>
      </c>
      <c r="O194" s="56" t="s">
        <v>56</v>
      </c>
      <c r="P194" s="13" t="s">
        <v>6</v>
      </c>
      <c r="Q194" s="13" t="s">
        <v>7</v>
      </c>
      <c r="R194" s="56" t="s">
        <v>8</v>
      </c>
      <c r="S194" s="56" t="s">
        <v>9</v>
      </c>
      <c r="T194" s="56" t="s">
        <v>10</v>
      </c>
      <c r="U194" s="56" t="s">
        <v>11</v>
      </c>
      <c r="V194" s="56" t="s">
        <v>12</v>
      </c>
      <c r="W194" s="13" t="s">
        <v>20</v>
      </c>
      <c r="X194" s="13" t="s">
        <v>54</v>
      </c>
      <c r="Y194" s="14"/>
      <c r="Z194" s="13"/>
      <c r="AA194" s="14"/>
    </row>
    <row r="195" spans="1:27" ht="18.75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57" t="s">
        <v>22</v>
      </c>
      <c r="M195" s="58"/>
      <c r="N195" s="59"/>
      <c r="O195" s="59"/>
      <c r="P195" s="58"/>
      <c r="Q195" s="58">
        <v>6.5000000000000002E-2</v>
      </c>
      <c r="R195" s="59"/>
      <c r="S195" s="81">
        <v>2E-3</v>
      </c>
      <c r="T195" s="59">
        <v>3.0000000000000001E-3</v>
      </c>
      <c r="U195" s="59">
        <v>1E-3</v>
      </c>
      <c r="V195" s="60">
        <v>2.3E-3</v>
      </c>
      <c r="W195" s="16">
        <v>0.02</v>
      </c>
      <c r="X195" s="16"/>
      <c r="Y195" s="16"/>
      <c r="Z195" s="16"/>
      <c r="AA195" s="16"/>
    </row>
    <row r="196" spans="1:27" ht="18.75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6" t="s">
        <v>71</v>
      </c>
      <c r="M196" s="58"/>
      <c r="N196" s="59">
        <v>5.5E-2</v>
      </c>
      <c r="O196" s="59">
        <v>3.5000000000000003E-2</v>
      </c>
      <c r="P196" s="58">
        <v>0.04</v>
      </c>
      <c r="Q196" s="58"/>
      <c r="R196" s="58">
        <v>1E-3</v>
      </c>
      <c r="S196" s="82">
        <v>7.1999999999999998E-3</v>
      </c>
      <c r="T196" s="58">
        <v>7.0000000000000001E-3</v>
      </c>
      <c r="U196" s="58">
        <v>1.6999999999999999E-3</v>
      </c>
      <c r="V196" s="60">
        <v>5.7000000000000002E-3</v>
      </c>
      <c r="W196" s="16"/>
      <c r="X196" s="16"/>
      <c r="Y196" s="16"/>
      <c r="Z196" s="16"/>
      <c r="AA196" s="63"/>
    </row>
    <row r="197" spans="1:27" ht="18.75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57" t="s">
        <v>3</v>
      </c>
      <c r="M197" s="58">
        <v>7.4999999999999997E-2</v>
      </c>
      <c r="N197" s="59"/>
      <c r="O197" s="59"/>
      <c r="P197" s="58"/>
      <c r="Q197" s="58"/>
      <c r="R197" s="59"/>
      <c r="S197" s="59"/>
      <c r="T197" s="59"/>
      <c r="U197" s="59"/>
      <c r="V197" s="60"/>
      <c r="W197" s="16"/>
      <c r="X197" s="16"/>
      <c r="Y197" s="16"/>
      <c r="Z197" s="16"/>
      <c r="AA197" s="16"/>
    </row>
    <row r="198" spans="1:27" ht="18.75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57" t="s">
        <v>54</v>
      </c>
      <c r="M198" s="58"/>
      <c r="N198" s="59"/>
      <c r="O198" s="59"/>
      <c r="P198" s="58"/>
      <c r="Q198" s="58"/>
      <c r="R198" s="59"/>
      <c r="S198" s="59"/>
      <c r="T198" s="59"/>
      <c r="U198" s="59"/>
      <c r="V198" s="60"/>
      <c r="W198" s="16"/>
      <c r="X198" s="16">
        <v>0.16</v>
      </c>
      <c r="Y198" s="16"/>
      <c r="Z198" s="16"/>
      <c r="AA198" s="16"/>
    </row>
    <row r="199" spans="1:27" ht="18.75" x14ac:dyDescent="0.3">
      <c r="A199" s="11"/>
      <c r="B199" s="11"/>
      <c r="C199" s="99" t="s">
        <v>24</v>
      </c>
      <c r="D199" s="99"/>
      <c r="E199" s="99"/>
      <c r="F199" s="99"/>
      <c r="G199" s="99"/>
      <c r="H199" s="99"/>
      <c r="I199" s="99"/>
      <c r="J199" s="11"/>
      <c r="K199" s="11"/>
      <c r="L199" s="57"/>
      <c r="M199" s="58"/>
      <c r="N199" s="59"/>
      <c r="O199" s="59"/>
      <c r="P199" s="58"/>
      <c r="Q199" s="58"/>
      <c r="R199" s="59"/>
      <c r="S199" s="59"/>
      <c r="T199" s="59"/>
      <c r="U199" s="59"/>
      <c r="V199" s="60"/>
      <c r="W199" s="16"/>
      <c r="X199" s="63"/>
      <c r="Y199" s="63"/>
      <c r="Z199" s="16"/>
      <c r="AA199" s="16"/>
    </row>
    <row r="200" spans="1:27" ht="18.75" x14ac:dyDescent="0.3">
      <c r="A200" s="11"/>
      <c r="B200" s="99" t="s">
        <v>25</v>
      </c>
      <c r="C200" s="99"/>
      <c r="D200" s="99"/>
      <c r="E200" s="99"/>
      <c r="F200" s="99"/>
      <c r="G200" s="99"/>
      <c r="H200" s="99"/>
      <c r="I200" s="99"/>
      <c r="J200" s="99"/>
      <c r="K200" s="11"/>
      <c r="L200" s="16"/>
      <c r="M200" s="58"/>
      <c r="N200" s="59"/>
      <c r="O200" s="59"/>
      <c r="P200" s="58"/>
      <c r="Q200" s="58"/>
      <c r="R200" s="59"/>
      <c r="S200" s="59"/>
      <c r="T200" s="59"/>
      <c r="U200" s="59"/>
      <c r="V200" s="60"/>
      <c r="W200" s="16"/>
      <c r="X200" s="16"/>
      <c r="Y200" s="16"/>
      <c r="Z200" s="16"/>
      <c r="AA200" s="16"/>
    </row>
    <row r="201" spans="1:27" ht="18.75" x14ac:dyDescent="0.3">
      <c r="A201" s="11"/>
      <c r="B201" s="11"/>
      <c r="C201" s="91" t="s">
        <v>26</v>
      </c>
      <c r="D201" s="51">
        <v>21</v>
      </c>
      <c r="E201" s="9" t="s">
        <v>26</v>
      </c>
      <c r="F201" s="51" t="s">
        <v>83</v>
      </c>
      <c r="G201" s="9">
        <v>20</v>
      </c>
      <c r="H201" s="51">
        <v>22</v>
      </c>
      <c r="I201" s="9" t="s">
        <v>27</v>
      </c>
      <c r="J201" s="11"/>
      <c r="K201" s="11"/>
      <c r="L201" s="16"/>
      <c r="M201" s="58"/>
      <c r="N201" s="59"/>
      <c r="O201" s="59"/>
      <c r="P201" s="58"/>
      <c r="Q201" s="58"/>
      <c r="R201" s="59"/>
      <c r="S201" s="59"/>
      <c r="T201" s="59"/>
      <c r="U201" s="59"/>
      <c r="V201" s="60"/>
      <c r="W201" s="16"/>
      <c r="X201" s="16"/>
      <c r="Y201" s="16"/>
      <c r="Z201" s="16"/>
      <c r="AA201" s="16"/>
    </row>
    <row r="202" spans="1:27" ht="18.75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6"/>
      <c r="M202" s="58"/>
      <c r="N202" s="59"/>
      <c r="O202" s="59"/>
      <c r="P202" s="58"/>
      <c r="Q202" s="58"/>
      <c r="R202" s="59"/>
      <c r="S202" s="59"/>
      <c r="T202" s="59"/>
      <c r="U202" s="59"/>
      <c r="V202" s="60"/>
      <c r="W202" s="16"/>
      <c r="X202" s="16"/>
      <c r="Y202" s="16"/>
      <c r="Z202" s="16"/>
      <c r="AA202" s="16"/>
    </row>
    <row r="203" spans="1:27" ht="18.75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7" t="s">
        <v>28</v>
      </c>
      <c r="M203" s="18">
        <f>SUM(M195:M202)</f>
        <v>7.4999999999999997E-2</v>
      </c>
      <c r="N203" s="64">
        <f t="shared" ref="N203:X203" si="33">SUM(N195:N202)</f>
        <v>5.5E-2</v>
      </c>
      <c r="O203" s="64">
        <f t="shared" si="33"/>
        <v>3.5000000000000003E-2</v>
      </c>
      <c r="P203" s="18">
        <f t="shared" si="33"/>
        <v>0.04</v>
      </c>
      <c r="Q203" s="18">
        <f t="shared" si="33"/>
        <v>6.5000000000000002E-2</v>
      </c>
      <c r="R203" s="64">
        <f t="shared" si="33"/>
        <v>1E-3</v>
      </c>
      <c r="S203" s="64">
        <f t="shared" si="33"/>
        <v>9.1999999999999998E-3</v>
      </c>
      <c r="T203" s="64">
        <f t="shared" si="33"/>
        <v>0.01</v>
      </c>
      <c r="U203" s="64">
        <f t="shared" si="33"/>
        <v>2.7000000000000001E-3</v>
      </c>
      <c r="V203" s="64">
        <f t="shared" si="33"/>
        <v>8.0000000000000002E-3</v>
      </c>
      <c r="W203" s="18">
        <f t="shared" si="33"/>
        <v>0.02</v>
      </c>
      <c r="X203" s="18">
        <f t="shared" si="33"/>
        <v>0.16</v>
      </c>
      <c r="Y203" s="18"/>
      <c r="Z203" s="18"/>
      <c r="AA203" s="18"/>
    </row>
    <row r="204" spans="1:27" ht="18.75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7" t="s">
        <v>29</v>
      </c>
      <c r="M204" s="19">
        <f>M203*$M$192</f>
        <v>4.125</v>
      </c>
      <c r="N204" s="19">
        <f t="shared" ref="N204:X204" si="34">N203*$M$192</f>
        <v>3.0249999999999999</v>
      </c>
      <c r="O204" s="19">
        <f t="shared" si="34"/>
        <v>1.9250000000000003</v>
      </c>
      <c r="P204" s="19">
        <f t="shared" si="34"/>
        <v>2.2000000000000002</v>
      </c>
      <c r="Q204" s="19">
        <f t="shared" si="34"/>
        <v>3.5750000000000002</v>
      </c>
      <c r="R204" s="19">
        <f t="shared" si="34"/>
        <v>5.5E-2</v>
      </c>
      <c r="S204" s="19">
        <f t="shared" si="34"/>
        <v>0.50600000000000001</v>
      </c>
      <c r="T204" s="19">
        <f t="shared" si="34"/>
        <v>0.55000000000000004</v>
      </c>
      <c r="U204" s="19">
        <f t="shared" si="34"/>
        <v>0.14850000000000002</v>
      </c>
      <c r="V204" s="19">
        <f t="shared" si="34"/>
        <v>0.44</v>
      </c>
      <c r="W204" s="19">
        <f t="shared" si="34"/>
        <v>1.1000000000000001</v>
      </c>
      <c r="X204" s="19">
        <f t="shared" si="34"/>
        <v>8.8000000000000007</v>
      </c>
      <c r="Y204" s="19"/>
      <c r="Z204" s="19"/>
      <c r="AA204" s="19"/>
    </row>
    <row r="205" spans="1:27" ht="18.75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7" t="s">
        <v>30</v>
      </c>
      <c r="M205" s="16">
        <v>50</v>
      </c>
      <c r="N205" s="66">
        <v>415</v>
      </c>
      <c r="O205" s="66">
        <v>110</v>
      </c>
      <c r="P205" s="16">
        <v>50</v>
      </c>
      <c r="Q205" s="16">
        <v>45</v>
      </c>
      <c r="R205" s="66">
        <v>240</v>
      </c>
      <c r="S205" s="66">
        <v>45</v>
      </c>
      <c r="T205" s="66">
        <v>56</v>
      </c>
      <c r="U205" s="66">
        <v>15</v>
      </c>
      <c r="V205" s="66">
        <v>162</v>
      </c>
      <c r="W205" s="16">
        <v>195</v>
      </c>
      <c r="X205" s="16">
        <v>120</v>
      </c>
      <c r="Y205" s="16"/>
      <c r="Z205" s="16"/>
      <c r="AA205" s="16"/>
    </row>
    <row r="206" spans="1:27" ht="18.75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7" t="s">
        <v>31</v>
      </c>
      <c r="M206" s="17">
        <f t="shared" ref="M206:X206" si="35">M204*M205</f>
        <v>206.25</v>
      </c>
      <c r="N206" s="17">
        <f t="shared" si="35"/>
        <v>1255.375</v>
      </c>
      <c r="O206" s="17">
        <f t="shared" si="35"/>
        <v>211.75000000000003</v>
      </c>
      <c r="P206" s="17">
        <f t="shared" si="35"/>
        <v>110.00000000000001</v>
      </c>
      <c r="Q206" s="17">
        <f t="shared" si="35"/>
        <v>160.875</v>
      </c>
      <c r="R206" s="17">
        <f t="shared" si="35"/>
        <v>13.2</v>
      </c>
      <c r="S206" s="17">
        <f t="shared" si="35"/>
        <v>22.77</v>
      </c>
      <c r="T206" s="17">
        <f t="shared" si="35"/>
        <v>30.800000000000004</v>
      </c>
      <c r="U206" s="17">
        <f t="shared" si="35"/>
        <v>2.2275000000000005</v>
      </c>
      <c r="V206" s="17">
        <f t="shared" si="35"/>
        <v>71.28</v>
      </c>
      <c r="W206" s="17">
        <f t="shared" si="35"/>
        <v>214.50000000000003</v>
      </c>
      <c r="X206" s="17">
        <f t="shared" si="35"/>
        <v>1056</v>
      </c>
      <c r="Y206" s="17"/>
      <c r="Z206" s="17">
        <f>SUM(M206:Y206)</f>
        <v>3355.0275000000001</v>
      </c>
      <c r="AA206" s="17"/>
    </row>
    <row r="207" spans="1:27" ht="16.5" thickBot="1" x14ac:dyDescent="0.3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 t="s">
        <v>32</v>
      </c>
      <c r="M207" s="21"/>
      <c r="N207" s="21"/>
      <c r="O207" s="22"/>
      <c r="P207" s="21"/>
      <c r="Q207" s="21"/>
      <c r="R207" s="22"/>
      <c r="S207" s="22"/>
      <c r="T207" s="22"/>
      <c r="U207" s="22"/>
      <c r="V207" s="22"/>
      <c r="W207" s="21"/>
      <c r="X207" s="21"/>
      <c r="Y207" s="21"/>
      <c r="Z207" s="21">
        <f>Z206/M192</f>
        <v>61.000500000000002</v>
      </c>
      <c r="AA207" s="21"/>
    </row>
    <row r="208" spans="1:27" ht="19.5" thickBot="1" x14ac:dyDescent="0.35">
      <c r="A208" s="1"/>
      <c r="B208" s="1"/>
      <c r="C208" s="1"/>
      <c r="D208" s="1"/>
      <c r="E208" s="1"/>
      <c r="F208" s="1"/>
      <c r="G208" s="9"/>
      <c r="H208" s="99" t="s">
        <v>0</v>
      </c>
      <c r="I208" s="99"/>
      <c r="J208" s="99"/>
      <c r="K208" s="99"/>
      <c r="L208" s="89" t="s">
        <v>1</v>
      </c>
      <c r="M208" s="10">
        <v>54</v>
      </c>
      <c r="N208" s="11"/>
      <c r="O208" s="12"/>
      <c r="P208" s="11"/>
      <c r="Q208" s="11"/>
      <c r="R208" s="12"/>
      <c r="S208" s="12"/>
      <c r="T208" s="12"/>
      <c r="U208" s="12"/>
      <c r="V208" s="12"/>
      <c r="W208" s="11"/>
      <c r="X208" s="11"/>
      <c r="Y208" s="11"/>
      <c r="Z208" s="11"/>
      <c r="AA208" s="1"/>
    </row>
    <row r="209" spans="1:26" ht="18.75" x14ac:dyDescent="0.3">
      <c r="A209" s="11"/>
      <c r="B209" s="11"/>
      <c r="C209" s="11"/>
      <c r="D209" s="11"/>
      <c r="E209" s="11"/>
      <c r="F209" s="100" t="s">
        <v>35</v>
      </c>
      <c r="G209" s="100"/>
      <c r="H209" s="100"/>
      <c r="I209" s="100"/>
      <c r="J209" s="100"/>
      <c r="K209" s="100"/>
      <c r="L209" s="11"/>
      <c r="M209" s="11"/>
      <c r="N209" s="11"/>
      <c r="O209" s="12"/>
      <c r="P209" s="11"/>
      <c r="Q209" s="11"/>
      <c r="R209" s="12"/>
      <c r="S209" s="12"/>
      <c r="T209" s="12"/>
      <c r="U209" s="12"/>
      <c r="V209" s="12"/>
      <c r="W209" s="11"/>
      <c r="X209" s="11"/>
      <c r="Y209" s="11"/>
      <c r="Z209" s="11"/>
    </row>
    <row r="210" spans="1:26" ht="53.25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55" t="s">
        <v>2</v>
      </c>
      <c r="M210" s="13" t="s">
        <v>3</v>
      </c>
      <c r="N210" s="13" t="s">
        <v>46</v>
      </c>
      <c r="O210" s="56" t="s">
        <v>47</v>
      </c>
      <c r="P210" s="13" t="s">
        <v>64</v>
      </c>
      <c r="Q210" s="13" t="s">
        <v>42</v>
      </c>
      <c r="R210" s="14" t="s">
        <v>52</v>
      </c>
      <c r="S210" s="56" t="s">
        <v>61</v>
      </c>
      <c r="T210" s="14" t="s">
        <v>45</v>
      </c>
      <c r="U210" s="14" t="s">
        <v>48</v>
      </c>
      <c r="V210" s="56" t="s">
        <v>44</v>
      </c>
      <c r="W210" s="56" t="s">
        <v>51</v>
      </c>
      <c r="X210" s="13"/>
      <c r="Y210" s="13"/>
      <c r="Z210" s="13"/>
    </row>
    <row r="211" spans="1:26" ht="18.75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83" t="s">
        <v>70</v>
      </c>
      <c r="M211" s="58"/>
      <c r="N211" s="58">
        <v>0.06</v>
      </c>
      <c r="O211" s="59">
        <v>0.03</v>
      </c>
      <c r="P211" s="58">
        <v>8.0000000000000002E-3</v>
      </c>
      <c r="Q211" s="58">
        <v>1E-3</v>
      </c>
      <c r="R211" s="16"/>
      <c r="S211" s="58"/>
      <c r="T211" s="16"/>
      <c r="U211" s="16"/>
      <c r="V211" s="59"/>
      <c r="W211" s="58"/>
      <c r="X211" s="58"/>
      <c r="Y211" s="58"/>
      <c r="Z211" s="58"/>
    </row>
    <row r="212" spans="1:26" ht="18.75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57" t="s">
        <v>34</v>
      </c>
      <c r="M212" s="58">
        <v>7.4700000000000003E-2</v>
      </c>
      <c r="N212" s="58"/>
      <c r="O212" s="59"/>
      <c r="P212" s="58"/>
      <c r="Q212" s="58"/>
      <c r="R212" s="16"/>
      <c r="S212" s="59"/>
      <c r="T212" s="16"/>
      <c r="U212" s="16"/>
      <c r="V212" s="60"/>
      <c r="W212" s="61"/>
      <c r="X212" s="61"/>
      <c r="Y212" s="58"/>
      <c r="Z212" s="58"/>
    </row>
    <row r="213" spans="1:26" ht="18.75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57" t="s">
        <v>45</v>
      </c>
      <c r="M213" s="58"/>
      <c r="N213" s="58"/>
      <c r="O213" s="59"/>
      <c r="P213" s="58"/>
      <c r="Q213" s="58"/>
      <c r="R213" s="16"/>
      <c r="S213" s="59"/>
      <c r="T213" s="16">
        <v>3.5000000000000003E-2</v>
      </c>
      <c r="U213" s="16"/>
      <c r="V213" s="60"/>
      <c r="W213" s="61"/>
      <c r="X213" s="61"/>
      <c r="Y213" s="58"/>
      <c r="Z213" s="58"/>
    </row>
    <row r="214" spans="1:26" ht="18.75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57" t="s">
        <v>53</v>
      </c>
      <c r="M214" s="58"/>
      <c r="N214" s="58"/>
      <c r="O214" s="59"/>
      <c r="P214" s="58"/>
      <c r="Q214" s="58"/>
      <c r="R214" s="16"/>
      <c r="S214" s="59"/>
      <c r="T214" s="16"/>
      <c r="U214" s="16">
        <v>1E-3</v>
      </c>
      <c r="V214" s="60">
        <v>0.02</v>
      </c>
      <c r="W214" s="61"/>
      <c r="X214" s="61"/>
      <c r="Y214" s="58"/>
      <c r="Z214" s="58"/>
    </row>
    <row r="215" spans="1:26" ht="18.75" x14ac:dyDescent="0.3">
      <c r="A215" s="11"/>
      <c r="B215" s="11"/>
      <c r="C215" s="99" t="s">
        <v>24</v>
      </c>
      <c r="D215" s="99"/>
      <c r="E215" s="99"/>
      <c r="F215" s="99"/>
      <c r="G215" s="99"/>
      <c r="H215" s="99"/>
      <c r="I215" s="99"/>
      <c r="J215" s="11"/>
      <c r="K215" s="11"/>
      <c r="L215" s="57" t="s">
        <v>61</v>
      </c>
      <c r="M215" s="58"/>
      <c r="N215" s="58"/>
      <c r="O215" s="59"/>
      <c r="P215" s="58"/>
      <c r="Q215" s="58"/>
      <c r="R215" s="16"/>
      <c r="S215" s="59">
        <v>2.4500000000000001E-2</v>
      </c>
      <c r="T215" s="16"/>
      <c r="U215" s="16"/>
      <c r="V215" s="60"/>
      <c r="W215" s="61"/>
      <c r="X215" s="61"/>
      <c r="Y215" s="58"/>
      <c r="Z215" s="58"/>
    </row>
    <row r="216" spans="1:26" ht="18.75" x14ac:dyDescent="0.3">
      <c r="A216" s="11"/>
      <c r="B216" s="99" t="s">
        <v>25</v>
      </c>
      <c r="C216" s="99"/>
      <c r="D216" s="99"/>
      <c r="E216" s="99"/>
      <c r="F216" s="99"/>
      <c r="G216" s="99"/>
      <c r="H216" s="99"/>
      <c r="I216" s="99"/>
      <c r="J216" s="99"/>
      <c r="K216" s="11"/>
      <c r="L216" s="16" t="s">
        <v>52</v>
      </c>
      <c r="M216" s="58"/>
      <c r="N216" s="58"/>
      <c r="O216" s="59"/>
      <c r="P216" s="58"/>
      <c r="Q216" s="58"/>
      <c r="R216" s="16">
        <v>2.47E-2</v>
      </c>
      <c r="S216" s="59"/>
      <c r="T216" s="16"/>
      <c r="U216" s="16"/>
      <c r="V216" s="60"/>
      <c r="W216" s="61"/>
      <c r="X216" s="61"/>
      <c r="Y216" s="58"/>
      <c r="Z216" s="58"/>
    </row>
    <row r="217" spans="1:26" ht="18.75" x14ac:dyDescent="0.3">
      <c r="A217" s="11"/>
      <c r="B217" s="11"/>
      <c r="C217" s="91" t="s">
        <v>26</v>
      </c>
      <c r="D217" s="51">
        <v>22</v>
      </c>
      <c r="E217" s="9" t="s">
        <v>26</v>
      </c>
      <c r="F217" s="51" t="s">
        <v>83</v>
      </c>
      <c r="G217" s="9">
        <v>20</v>
      </c>
      <c r="H217" s="51">
        <v>22</v>
      </c>
      <c r="I217" s="9" t="s">
        <v>27</v>
      </c>
      <c r="J217" s="11"/>
      <c r="K217" s="11"/>
      <c r="L217" s="16" t="s">
        <v>51</v>
      </c>
      <c r="M217" s="58"/>
      <c r="N217" s="58"/>
      <c r="O217" s="59"/>
      <c r="P217" s="58"/>
      <c r="Q217" s="58"/>
      <c r="R217" s="16"/>
      <c r="S217" s="59"/>
      <c r="T217" s="16"/>
      <c r="U217" s="16"/>
      <c r="V217" s="60"/>
      <c r="W217" s="61">
        <v>0.14000000000000001</v>
      </c>
      <c r="X217" s="61"/>
      <c r="Y217" s="58"/>
      <c r="Z217" s="58"/>
    </row>
    <row r="218" spans="1:26" ht="18.75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6"/>
      <c r="M218" s="58"/>
      <c r="N218" s="58"/>
      <c r="O218" s="59"/>
      <c r="P218" s="58"/>
      <c r="Q218" s="58"/>
      <c r="R218" s="16"/>
      <c r="S218" s="59"/>
      <c r="T218" s="16"/>
      <c r="U218" s="16"/>
      <c r="V218" s="60"/>
      <c r="W218" s="61"/>
      <c r="X218" s="61"/>
      <c r="Y218" s="58"/>
      <c r="Z218" s="58"/>
    </row>
    <row r="219" spans="1:26" ht="18.75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7" t="s">
        <v>28</v>
      </c>
      <c r="M219" s="18">
        <f t="shared" ref="M219:W219" si="36">M211+M212+M213+M214+M215+M216+M217+M218</f>
        <v>7.4700000000000003E-2</v>
      </c>
      <c r="N219" s="18">
        <f t="shared" si="36"/>
        <v>0.06</v>
      </c>
      <c r="O219" s="18">
        <f t="shared" si="36"/>
        <v>0.03</v>
      </c>
      <c r="P219" s="18">
        <f t="shared" si="36"/>
        <v>8.0000000000000002E-3</v>
      </c>
      <c r="Q219" s="18">
        <f t="shared" si="36"/>
        <v>1E-3</v>
      </c>
      <c r="R219" s="18">
        <f t="shared" si="36"/>
        <v>2.47E-2</v>
      </c>
      <c r="S219" s="18">
        <f t="shared" si="36"/>
        <v>2.4500000000000001E-2</v>
      </c>
      <c r="T219" s="18">
        <f t="shared" si="36"/>
        <v>3.5000000000000003E-2</v>
      </c>
      <c r="U219" s="18">
        <f t="shared" si="36"/>
        <v>1E-3</v>
      </c>
      <c r="V219" s="18">
        <f t="shared" si="36"/>
        <v>0.02</v>
      </c>
      <c r="W219" s="18">
        <f t="shared" si="36"/>
        <v>0.14000000000000001</v>
      </c>
      <c r="X219" s="18"/>
      <c r="Y219" s="18"/>
      <c r="Z219" s="18"/>
    </row>
    <row r="220" spans="1:26" ht="18.75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7" t="s">
        <v>29</v>
      </c>
      <c r="M220" s="19">
        <f t="shared" ref="M220:W220" si="37">M219*$M$1</f>
        <v>4.0338000000000003</v>
      </c>
      <c r="N220" s="19">
        <f t="shared" si="37"/>
        <v>3.2399999999999998</v>
      </c>
      <c r="O220" s="19">
        <f t="shared" si="37"/>
        <v>1.6199999999999999</v>
      </c>
      <c r="P220" s="19">
        <f t="shared" si="37"/>
        <v>0.432</v>
      </c>
      <c r="Q220" s="19">
        <f t="shared" si="37"/>
        <v>5.3999999999999999E-2</v>
      </c>
      <c r="R220" s="19">
        <f t="shared" si="37"/>
        <v>1.3338000000000001</v>
      </c>
      <c r="S220" s="19">
        <f t="shared" si="37"/>
        <v>1.323</v>
      </c>
      <c r="T220" s="19">
        <f t="shared" si="37"/>
        <v>1.8900000000000001</v>
      </c>
      <c r="U220" s="19">
        <f t="shared" si="37"/>
        <v>5.3999999999999999E-2</v>
      </c>
      <c r="V220" s="19">
        <f t="shared" si="37"/>
        <v>1.08</v>
      </c>
      <c r="W220" s="19">
        <f t="shared" si="37"/>
        <v>7.5600000000000005</v>
      </c>
      <c r="X220" s="19"/>
      <c r="Y220" s="19"/>
      <c r="Z220" s="19"/>
    </row>
    <row r="221" spans="1:26" ht="18.75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7" t="s">
        <v>30</v>
      </c>
      <c r="M221" s="16">
        <v>50</v>
      </c>
      <c r="N221" s="16">
        <v>115</v>
      </c>
      <c r="O221" s="66">
        <v>105</v>
      </c>
      <c r="P221" s="16">
        <v>800</v>
      </c>
      <c r="Q221" s="16">
        <v>15</v>
      </c>
      <c r="R221" s="16">
        <v>110</v>
      </c>
      <c r="S221" s="66">
        <v>560</v>
      </c>
      <c r="T221" s="16">
        <v>150</v>
      </c>
      <c r="U221" s="16">
        <v>1115</v>
      </c>
      <c r="V221" s="66">
        <v>95</v>
      </c>
      <c r="W221" s="66">
        <v>115</v>
      </c>
      <c r="X221" s="16"/>
      <c r="Y221" s="16"/>
      <c r="Z221" s="16"/>
    </row>
    <row r="222" spans="1:26" ht="18.75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7" t="s">
        <v>31</v>
      </c>
      <c r="M222" s="17">
        <f t="shared" ref="M222:W222" si="38">M220*M221</f>
        <v>201.69000000000003</v>
      </c>
      <c r="N222" s="17">
        <f t="shared" si="38"/>
        <v>372.59999999999997</v>
      </c>
      <c r="O222" s="67">
        <f t="shared" si="38"/>
        <v>170.1</v>
      </c>
      <c r="P222" s="67">
        <f t="shared" si="38"/>
        <v>345.6</v>
      </c>
      <c r="Q222" s="17">
        <f t="shared" si="38"/>
        <v>0.80999999999999994</v>
      </c>
      <c r="R222" s="67">
        <f t="shared" si="38"/>
        <v>146.71800000000002</v>
      </c>
      <c r="S222" s="67">
        <f t="shared" si="38"/>
        <v>740.88</v>
      </c>
      <c r="T222" s="67">
        <f t="shared" si="38"/>
        <v>283.5</v>
      </c>
      <c r="U222" s="67">
        <f t="shared" si="38"/>
        <v>60.21</v>
      </c>
      <c r="V222" s="67">
        <f t="shared" si="38"/>
        <v>102.60000000000001</v>
      </c>
      <c r="W222" s="67">
        <f t="shared" si="38"/>
        <v>869.40000000000009</v>
      </c>
      <c r="X222" s="68"/>
      <c r="Y222" s="68">
        <f>SUM(M222:X222)</f>
        <v>3294.1080000000002</v>
      </c>
      <c r="Z222" s="17"/>
    </row>
    <row r="223" spans="1:26" ht="18.75" x14ac:dyDescent="0.3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11" t="s">
        <v>32</v>
      </c>
      <c r="M223" s="39"/>
      <c r="N223" s="39"/>
      <c r="O223" s="40"/>
      <c r="P223" s="39"/>
      <c r="Q223" s="39"/>
      <c r="R223" s="40"/>
      <c r="S223" s="40"/>
      <c r="T223" s="40"/>
      <c r="U223" s="40"/>
      <c r="V223" s="40"/>
      <c r="W223" s="39"/>
      <c r="X223" s="39"/>
      <c r="Y223" s="39"/>
      <c r="Z223" s="21">
        <f>Y222/M208</f>
        <v>61.002000000000002</v>
      </c>
    </row>
    <row r="224" spans="1:26" ht="15.75" thickBot="1" x14ac:dyDescent="0.3"/>
    <row r="225" spans="1:26" ht="19.5" thickBot="1" x14ac:dyDescent="0.35">
      <c r="A225" s="98" t="s">
        <v>36</v>
      </c>
      <c r="B225" s="98"/>
      <c r="C225" s="98"/>
      <c r="D225" s="98"/>
      <c r="E225" s="98"/>
      <c r="F225" s="98"/>
      <c r="G225" s="9"/>
      <c r="H225" s="99" t="s">
        <v>0</v>
      </c>
      <c r="I225" s="99"/>
      <c r="J225" s="99"/>
      <c r="K225" s="99"/>
      <c r="L225" s="91" t="s">
        <v>1</v>
      </c>
      <c r="M225" s="49">
        <v>54</v>
      </c>
      <c r="N225" s="9"/>
      <c r="O225" s="47"/>
      <c r="P225" s="9"/>
      <c r="Q225" s="9"/>
      <c r="R225" s="47"/>
      <c r="S225" s="47"/>
      <c r="T225" s="47"/>
      <c r="U225" s="47"/>
      <c r="V225" s="47"/>
      <c r="W225" s="9"/>
      <c r="X225" s="9"/>
      <c r="Y225" s="9"/>
      <c r="Z225" s="9"/>
    </row>
    <row r="226" spans="1:26" ht="18.75" x14ac:dyDescent="0.3">
      <c r="A226" s="9"/>
      <c r="B226" s="9"/>
      <c r="C226" s="9"/>
      <c r="D226" s="9"/>
      <c r="E226" s="9"/>
      <c r="F226" s="104" t="s">
        <v>35</v>
      </c>
      <c r="G226" s="104"/>
      <c r="H226" s="104"/>
      <c r="I226" s="104"/>
      <c r="J226" s="104"/>
      <c r="K226" s="104"/>
      <c r="L226" s="9"/>
      <c r="M226" s="9"/>
      <c r="N226" s="9"/>
      <c r="O226" s="47"/>
      <c r="P226" s="9"/>
      <c r="Q226" s="9"/>
      <c r="R226" s="47"/>
      <c r="S226" s="47"/>
      <c r="T226" s="47"/>
      <c r="U226" s="47"/>
      <c r="V226" s="47"/>
      <c r="W226" s="9"/>
      <c r="X226" s="9"/>
      <c r="Y226" s="9"/>
      <c r="Z226" s="9"/>
    </row>
    <row r="227" spans="1:26" ht="79.5" x14ac:dyDescent="0.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55" t="s">
        <v>2</v>
      </c>
      <c r="M227" s="13" t="s">
        <v>3</v>
      </c>
      <c r="N227" s="56" t="s">
        <v>57</v>
      </c>
      <c r="O227" s="13" t="s">
        <v>49</v>
      </c>
      <c r="P227" s="13" t="s">
        <v>7</v>
      </c>
      <c r="Q227" s="56" t="s">
        <v>8</v>
      </c>
      <c r="R227" s="56" t="s">
        <v>9</v>
      </c>
      <c r="S227" s="56" t="s">
        <v>10</v>
      </c>
      <c r="T227" s="56" t="s">
        <v>11</v>
      </c>
      <c r="U227" s="56" t="s">
        <v>77</v>
      </c>
      <c r="V227" s="13" t="s">
        <v>14</v>
      </c>
      <c r="W227" s="13" t="s">
        <v>17</v>
      </c>
      <c r="X227" s="14" t="s">
        <v>19</v>
      </c>
      <c r="Y227" s="13" t="s">
        <v>81</v>
      </c>
      <c r="Z227" s="14"/>
    </row>
    <row r="228" spans="1:26" ht="18.75" x14ac:dyDescent="0.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57" t="s">
        <v>22</v>
      </c>
      <c r="M228" s="58"/>
      <c r="N228" s="59"/>
      <c r="O228" s="58"/>
      <c r="P228" s="58">
        <v>5.5E-2</v>
      </c>
      <c r="Q228" s="59"/>
      <c r="R228" s="59">
        <v>2E-3</v>
      </c>
      <c r="S228" s="59">
        <v>2E-3</v>
      </c>
      <c r="T228" s="59">
        <v>1E-3</v>
      </c>
      <c r="U228" s="60">
        <v>2E-3</v>
      </c>
      <c r="V228" s="58"/>
      <c r="W228" s="16"/>
      <c r="X228" s="16"/>
      <c r="Y228" s="16">
        <v>0.02</v>
      </c>
      <c r="Z228" s="16"/>
    </row>
    <row r="229" spans="1:26" ht="37.5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57" t="s">
        <v>76</v>
      </c>
      <c r="M229" s="58"/>
      <c r="N229" s="59">
        <v>0.06</v>
      </c>
      <c r="O229" s="58">
        <v>6.5000000000000002E-2</v>
      </c>
      <c r="P229" s="58"/>
      <c r="Q229" s="58">
        <v>1E-3</v>
      </c>
      <c r="R229" s="58">
        <v>6.0000000000000001E-3</v>
      </c>
      <c r="S229" s="58">
        <v>6.0000000000000001E-3</v>
      </c>
      <c r="T229" s="58">
        <v>1E-3</v>
      </c>
      <c r="U229" s="60">
        <v>6.0000000000000001E-3</v>
      </c>
      <c r="V229" s="58"/>
      <c r="W229" s="62"/>
      <c r="X229" s="16"/>
      <c r="Y229" s="16"/>
      <c r="Z229" s="63"/>
    </row>
    <row r="230" spans="1:26" ht="18.75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57" t="s">
        <v>3</v>
      </c>
      <c r="M230" s="58">
        <v>7.4999999999999997E-2</v>
      </c>
      <c r="N230" s="59"/>
      <c r="O230" s="58"/>
      <c r="P230" s="58"/>
      <c r="Q230" s="59"/>
      <c r="R230" s="59"/>
      <c r="S230" s="59"/>
      <c r="T230" s="59"/>
      <c r="U230" s="60"/>
      <c r="V230" s="58"/>
      <c r="W230" s="16"/>
      <c r="X230" s="16"/>
      <c r="Y230" s="16"/>
      <c r="Z230" s="16"/>
    </row>
    <row r="231" spans="1:26" ht="18.75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57" t="s">
        <v>53</v>
      </c>
      <c r="M231" s="58"/>
      <c r="N231" s="59"/>
      <c r="O231" s="58"/>
      <c r="P231" s="58"/>
      <c r="Q231" s="59"/>
      <c r="R231" s="59"/>
      <c r="S231" s="59"/>
      <c r="T231" s="59"/>
      <c r="U231" s="60"/>
      <c r="V231" s="58">
        <v>2.5000000000000001E-2</v>
      </c>
      <c r="W231" s="16">
        <v>1E-3</v>
      </c>
      <c r="X231" s="16"/>
      <c r="Y231" s="16"/>
      <c r="Z231" s="16"/>
    </row>
    <row r="232" spans="1:26" ht="18.75" x14ac:dyDescent="0.3">
      <c r="A232" s="9"/>
      <c r="B232" s="9"/>
      <c r="C232" s="99" t="s">
        <v>24</v>
      </c>
      <c r="D232" s="99"/>
      <c r="E232" s="99"/>
      <c r="F232" s="99"/>
      <c r="G232" s="99"/>
      <c r="H232" s="99"/>
      <c r="I232" s="99"/>
      <c r="J232" s="9"/>
      <c r="K232" s="9"/>
      <c r="L232" s="57" t="s">
        <v>19</v>
      </c>
      <c r="M232" s="58"/>
      <c r="N232" s="59"/>
      <c r="O232" s="58"/>
      <c r="P232" s="58"/>
      <c r="Q232" s="59"/>
      <c r="R232" s="59"/>
      <c r="S232" s="59"/>
      <c r="T232" s="59"/>
      <c r="U232" s="60"/>
      <c r="V232" s="58"/>
      <c r="W232" s="16"/>
      <c r="X232" s="63">
        <v>0.155</v>
      </c>
      <c r="Y232" s="16"/>
      <c r="Z232" s="16"/>
    </row>
    <row r="233" spans="1:26" ht="18.75" x14ac:dyDescent="0.3">
      <c r="A233" s="9"/>
      <c r="B233" s="99" t="s">
        <v>25</v>
      </c>
      <c r="C233" s="99"/>
      <c r="D233" s="99"/>
      <c r="E233" s="99"/>
      <c r="F233" s="99"/>
      <c r="G233" s="99"/>
      <c r="H233" s="99"/>
      <c r="I233" s="99"/>
      <c r="J233" s="99"/>
      <c r="K233" s="9"/>
      <c r="L233" s="16"/>
      <c r="M233" s="58"/>
      <c r="N233" s="59"/>
      <c r="O233" s="58"/>
      <c r="P233" s="58"/>
      <c r="Q233" s="59"/>
      <c r="R233" s="59"/>
      <c r="S233" s="59"/>
      <c r="T233" s="59"/>
      <c r="U233" s="60"/>
      <c r="V233" s="58"/>
      <c r="W233" s="16"/>
      <c r="X233" s="16"/>
      <c r="Y233" s="16"/>
      <c r="Z233" s="16"/>
    </row>
    <row r="234" spans="1:26" ht="18.75" x14ac:dyDescent="0.3">
      <c r="A234" s="9"/>
      <c r="B234" s="9"/>
      <c r="C234" s="91" t="s">
        <v>26</v>
      </c>
      <c r="D234" s="51">
        <v>23</v>
      </c>
      <c r="E234" s="9" t="s">
        <v>26</v>
      </c>
      <c r="F234" s="51" t="s">
        <v>83</v>
      </c>
      <c r="G234" s="9">
        <v>20</v>
      </c>
      <c r="H234" s="51">
        <v>22</v>
      </c>
      <c r="I234" s="9" t="s">
        <v>27</v>
      </c>
      <c r="J234" s="9"/>
      <c r="K234" s="9"/>
      <c r="L234" s="16"/>
      <c r="M234" s="58"/>
      <c r="N234" s="59"/>
      <c r="O234" s="58"/>
      <c r="P234" s="58"/>
      <c r="Q234" s="59"/>
      <c r="R234" s="59"/>
      <c r="S234" s="59"/>
      <c r="T234" s="59"/>
      <c r="U234" s="60"/>
      <c r="V234" s="58"/>
      <c r="W234" s="16"/>
      <c r="X234" s="16"/>
      <c r="Y234" s="16"/>
      <c r="Z234" s="16"/>
    </row>
    <row r="235" spans="1:26" ht="18.75" x14ac:dyDescent="0.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16"/>
      <c r="M235" s="58"/>
      <c r="N235" s="59"/>
      <c r="O235" s="58"/>
      <c r="P235" s="58"/>
      <c r="Q235" s="59"/>
      <c r="R235" s="59"/>
      <c r="S235" s="59"/>
      <c r="T235" s="59"/>
      <c r="U235" s="60"/>
      <c r="V235" s="58"/>
      <c r="W235" s="16"/>
      <c r="X235" s="16"/>
      <c r="Y235" s="16"/>
      <c r="Z235" s="16"/>
    </row>
    <row r="236" spans="1:26" ht="18.75" x14ac:dyDescent="0.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17" t="s">
        <v>28</v>
      </c>
      <c r="M236" s="18">
        <f t="shared" ref="M236:Y236" si="39">SUM(M228:M235)</f>
        <v>7.4999999999999997E-2</v>
      </c>
      <c r="N236" s="64">
        <f t="shared" si="39"/>
        <v>0.06</v>
      </c>
      <c r="O236" s="18">
        <f t="shared" si="39"/>
        <v>6.5000000000000002E-2</v>
      </c>
      <c r="P236" s="18">
        <f t="shared" si="39"/>
        <v>5.5E-2</v>
      </c>
      <c r="Q236" s="64">
        <f t="shared" si="39"/>
        <v>1E-3</v>
      </c>
      <c r="R236" s="64">
        <f t="shared" si="39"/>
        <v>8.0000000000000002E-3</v>
      </c>
      <c r="S236" s="64">
        <f t="shared" si="39"/>
        <v>8.0000000000000002E-3</v>
      </c>
      <c r="T236" s="64">
        <f t="shared" si="39"/>
        <v>2E-3</v>
      </c>
      <c r="U236" s="64">
        <f t="shared" si="39"/>
        <v>8.0000000000000002E-3</v>
      </c>
      <c r="V236" s="18">
        <f t="shared" si="39"/>
        <v>2.5000000000000001E-2</v>
      </c>
      <c r="W236" s="18">
        <f t="shared" si="39"/>
        <v>1E-3</v>
      </c>
      <c r="X236" s="18">
        <f t="shared" si="39"/>
        <v>0.155</v>
      </c>
      <c r="Y236" s="18">
        <f t="shared" si="39"/>
        <v>0.02</v>
      </c>
      <c r="Z236" s="18"/>
    </row>
    <row r="237" spans="1:26" ht="18.75" x14ac:dyDescent="0.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17" t="s">
        <v>29</v>
      </c>
      <c r="M237" s="19">
        <f>M236*$M$225</f>
        <v>4.05</v>
      </c>
      <c r="N237" s="19">
        <f t="shared" ref="N237:Y237" si="40">N236*$M$225</f>
        <v>3.2399999999999998</v>
      </c>
      <c r="O237" s="19">
        <f t="shared" si="40"/>
        <v>3.5100000000000002</v>
      </c>
      <c r="P237" s="19">
        <f t="shared" si="40"/>
        <v>2.97</v>
      </c>
      <c r="Q237" s="19">
        <f t="shared" si="40"/>
        <v>5.3999999999999999E-2</v>
      </c>
      <c r="R237" s="19">
        <f t="shared" si="40"/>
        <v>0.432</v>
      </c>
      <c r="S237" s="19">
        <f t="shared" si="40"/>
        <v>0.432</v>
      </c>
      <c r="T237" s="19">
        <f t="shared" si="40"/>
        <v>0.108</v>
      </c>
      <c r="U237" s="19">
        <f t="shared" si="40"/>
        <v>0.432</v>
      </c>
      <c r="V237" s="19">
        <f t="shared" si="40"/>
        <v>1.35</v>
      </c>
      <c r="W237" s="19">
        <f t="shared" si="40"/>
        <v>5.3999999999999999E-2</v>
      </c>
      <c r="X237" s="19">
        <f t="shared" si="40"/>
        <v>8.3699999999999992</v>
      </c>
      <c r="Y237" s="19">
        <f t="shared" si="40"/>
        <v>1.08</v>
      </c>
      <c r="Z237" s="19"/>
    </row>
    <row r="238" spans="1:26" ht="18.75" x14ac:dyDescent="0.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17" t="s">
        <v>30</v>
      </c>
      <c r="M238" s="16">
        <v>50</v>
      </c>
      <c r="N238" s="66">
        <v>235</v>
      </c>
      <c r="O238" s="16">
        <v>130</v>
      </c>
      <c r="P238" s="16">
        <v>45</v>
      </c>
      <c r="Q238" s="66">
        <v>240</v>
      </c>
      <c r="R238" s="66">
        <v>45</v>
      </c>
      <c r="S238" s="66">
        <v>56</v>
      </c>
      <c r="T238" s="66">
        <v>15</v>
      </c>
      <c r="U238" s="66">
        <v>162</v>
      </c>
      <c r="V238" s="16">
        <v>95</v>
      </c>
      <c r="W238" s="16">
        <v>1115</v>
      </c>
      <c r="X238" s="16">
        <v>145</v>
      </c>
      <c r="Y238" s="16">
        <v>195</v>
      </c>
      <c r="Z238" s="16"/>
    </row>
    <row r="239" spans="1:26" ht="18.75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17" t="s">
        <v>31</v>
      </c>
      <c r="M239" s="17">
        <f t="shared" ref="M239:Y239" si="41">M237*M238</f>
        <v>202.5</v>
      </c>
      <c r="N239" s="17">
        <f t="shared" si="41"/>
        <v>761.4</v>
      </c>
      <c r="O239" s="17">
        <f t="shared" si="41"/>
        <v>456.3</v>
      </c>
      <c r="P239" s="17">
        <f t="shared" si="41"/>
        <v>133.65</v>
      </c>
      <c r="Q239" s="17">
        <f t="shared" si="41"/>
        <v>12.959999999999999</v>
      </c>
      <c r="R239" s="17">
        <f t="shared" si="41"/>
        <v>19.440000000000001</v>
      </c>
      <c r="S239" s="17">
        <f t="shared" si="41"/>
        <v>24.192</v>
      </c>
      <c r="T239" s="17">
        <f t="shared" si="41"/>
        <v>1.6199999999999999</v>
      </c>
      <c r="U239" s="17">
        <f t="shared" si="41"/>
        <v>69.983999999999995</v>
      </c>
      <c r="V239" s="17">
        <f t="shared" si="41"/>
        <v>128.25</v>
      </c>
      <c r="W239" s="17">
        <f t="shared" si="41"/>
        <v>60.21</v>
      </c>
      <c r="X239" s="17">
        <f t="shared" si="41"/>
        <v>1213.6499999999999</v>
      </c>
      <c r="Y239" s="17">
        <f t="shared" si="41"/>
        <v>210.60000000000002</v>
      </c>
      <c r="Z239" s="17">
        <f>SUM(M239:Y239)</f>
        <v>3294.7559999999999</v>
      </c>
    </row>
    <row r="240" spans="1:26" ht="18.75" x14ac:dyDescent="0.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 t="s">
        <v>32</v>
      </c>
      <c r="M240" s="9"/>
      <c r="N240" s="9"/>
      <c r="O240" s="47"/>
      <c r="P240" s="9"/>
      <c r="Q240" s="9"/>
      <c r="R240" s="47"/>
      <c r="S240" s="47"/>
      <c r="T240" s="47"/>
      <c r="U240" s="47"/>
      <c r="V240" s="47"/>
      <c r="W240" s="9"/>
      <c r="X240" s="9"/>
      <c r="Y240" s="9"/>
      <c r="Z240" s="9">
        <f>Z239/M225</f>
        <v>61.013999999999996</v>
      </c>
    </row>
    <row r="241" spans="1:27" ht="15.75" thickBot="1" x14ac:dyDescent="0.3"/>
    <row r="242" spans="1:27" ht="19.5" thickBot="1" x14ac:dyDescent="0.35">
      <c r="A242" s="98" t="s">
        <v>36</v>
      </c>
      <c r="B242" s="98"/>
      <c r="C242" s="98"/>
      <c r="D242" s="98"/>
      <c r="E242" s="98"/>
      <c r="F242" s="98"/>
      <c r="G242" s="9"/>
      <c r="H242" s="99" t="s">
        <v>0</v>
      </c>
      <c r="I242" s="99"/>
      <c r="J242" s="99"/>
      <c r="K242" s="99"/>
      <c r="L242" s="89" t="s">
        <v>1</v>
      </c>
      <c r="M242" s="10">
        <v>38</v>
      </c>
      <c r="N242" s="11"/>
      <c r="O242" s="12"/>
      <c r="P242" s="11"/>
      <c r="Q242" s="11"/>
      <c r="R242" s="12"/>
      <c r="S242" s="12"/>
      <c r="T242" s="12"/>
      <c r="U242" s="12"/>
      <c r="V242" s="12"/>
      <c r="W242" s="11"/>
      <c r="X242" s="11"/>
      <c r="Y242" s="11"/>
      <c r="Z242" s="11"/>
      <c r="AA242" s="7"/>
    </row>
    <row r="243" spans="1:27" ht="18.75" x14ac:dyDescent="0.3">
      <c r="A243" s="11"/>
      <c r="B243" s="11"/>
      <c r="C243" s="11"/>
      <c r="D243" s="11"/>
      <c r="E243" s="11"/>
      <c r="F243" s="100" t="s">
        <v>35</v>
      </c>
      <c r="G243" s="100"/>
      <c r="H243" s="100"/>
      <c r="I243" s="100"/>
      <c r="J243" s="100"/>
      <c r="K243" s="100"/>
      <c r="L243" s="11"/>
      <c r="M243" s="11"/>
      <c r="N243" s="11"/>
      <c r="O243" s="12"/>
      <c r="P243" s="11"/>
      <c r="Q243" s="11"/>
      <c r="R243" s="12"/>
      <c r="S243" s="12"/>
      <c r="T243" s="12"/>
      <c r="U243" s="12"/>
      <c r="V243" s="12"/>
      <c r="W243" s="11"/>
      <c r="X243" s="11"/>
      <c r="Y243" s="11"/>
      <c r="Z243" s="11"/>
      <c r="AA243" s="7"/>
    </row>
    <row r="244" spans="1:27" ht="70.5" customHeight="1" x14ac:dyDescent="0.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55" t="s">
        <v>2</v>
      </c>
      <c r="M244" s="13" t="s">
        <v>3</v>
      </c>
      <c r="N244" s="13" t="s">
        <v>60</v>
      </c>
      <c r="O244" s="13" t="s">
        <v>6</v>
      </c>
      <c r="P244" s="56" t="s">
        <v>8</v>
      </c>
      <c r="Q244" s="56" t="s">
        <v>9</v>
      </c>
      <c r="R244" s="56" t="s">
        <v>10</v>
      </c>
      <c r="S244" s="56" t="s">
        <v>11</v>
      </c>
      <c r="T244" s="56" t="s">
        <v>12</v>
      </c>
      <c r="U244" s="13" t="s">
        <v>13</v>
      </c>
      <c r="V244" s="13" t="s">
        <v>14</v>
      </c>
      <c r="W244" s="13" t="s">
        <v>17</v>
      </c>
      <c r="X244" s="14" t="s">
        <v>51</v>
      </c>
      <c r="Y244" s="13"/>
      <c r="Z244" s="14"/>
      <c r="AA244" s="7"/>
    </row>
    <row r="245" spans="1:27" ht="18.75" x14ac:dyDescent="0.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57" t="s">
        <v>67</v>
      </c>
      <c r="M245" s="58"/>
      <c r="N245" s="58">
        <v>7.0000000000000007E-2</v>
      </c>
      <c r="O245" s="58"/>
      <c r="P245" s="59"/>
      <c r="Q245" s="59">
        <v>5.3E-3</v>
      </c>
      <c r="R245" s="59"/>
      <c r="S245" s="59">
        <v>1E-3</v>
      </c>
      <c r="T245" s="60"/>
      <c r="U245" s="61"/>
      <c r="V245" s="58"/>
      <c r="W245" s="16"/>
      <c r="X245" s="16"/>
      <c r="Y245" s="16"/>
      <c r="Z245" s="16" t="s">
        <v>37</v>
      </c>
      <c r="AA245" s="7"/>
    </row>
    <row r="246" spans="1:27" ht="37.5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57" t="s">
        <v>66</v>
      </c>
      <c r="M246" s="58"/>
      <c r="N246" s="58"/>
      <c r="O246" s="58">
        <v>0.18</v>
      </c>
      <c r="P246" s="58">
        <v>2E-3</v>
      </c>
      <c r="Q246" s="58">
        <v>6.0000000000000001E-3</v>
      </c>
      <c r="R246" s="58">
        <v>8.0000000000000002E-3</v>
      </c>
      <c r="S246" s="58">
        <v>1E-3</v>
      </c>
      <c r="T246" s="60">
        <v>7.0000000000000001E-3</v>
      </c>
      <c r="U246" s="58">
        <v>8.0000000000000002E-3</v>
      </c>
      <c r="V246" s="58"/>
      <c r="W246" s="62"/>
      <c r="X246" s="16"/>
      <c r="Y246" s="16"/>
      <c r="Z246" s="63"/>
      <c r="AA246" s="7"/>
    </row>
    <row r="247" spans="1:27" ht="18.75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57" t="s">
        <v>3</v>
      </c>
      <c r="M247" s="58">
        <v>7.4999999999999997E-2</v>
      </c>
      <c r="N247" s="58"/>
      <c r="O247" s="58"/>
      <c r="P247" s="59"/>
      <c r="Q247" s="59"/>
      <c r="R247" s="59"/>
      <c r="S247" s="59"/>
      <c r="T247" s="60"/>
      <c r="U247" s="61"/>
      <c r="V247" s="58"/>
      <c r="W247" s="16"/>
      <c r="X247" s="16"/>
      <c r="Y247" s="16"/>
      <c r="Z247" s="16"/>
      <c r="AA247" s="7"/>
    </row>
    <row r="248" spans="1:27" ht="18.75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57" t="s">
        <v>53</v>
      </c>
      <c r="M248" s="58"/>
      <c r="N248" s="58"/>
      <c r="O248" s="58"/>
      <c r="P248" s="59"/>
      <c r="Q248" s="59"/>
      <c r="R248" s="59"/>
      <c r="S248" s="59"/>
      <c r="T248" s="60"/>
      <c r="U248" s="61"/>
      <c r="V248" s="58">
        <v>2.5000000000000001E-2</v>
      </c>
      <c r="W248" s="16">
        <v>1E-3</v>
      </c>
      <c r="X248" s="16"/>
      <c r="Y248" s="16"/>
      <c r="Z248" s="16"/>
      <c r="AA248" s="7"/>
    </row>
    <row r="249" spans="1:27" ht="18.75" x14ac:dyDescent="0.3">
      <c r="A249" s="11"/>
      <c r="B249" s="11"/>
      <c r="C249" s="99" t="s">
        <v>24</v>
      </c>
      <c r="D249" s="99"/>
      <c r="E249" s="99"/>
      <c r="F249" s="99"/>
      <c r="G249" s="99"/>
      <c r="H249" s="99"/>
      <c r="I249" s="99"/>
      <c r="J249" s="11"/>
      <c r="K249" s="11"/>
      <c r="L249" s="57" t="s">
        <v>51</v>
      </c>
      <c r="M249" s="58"/>
      <c r="N249" s="58"/>
      <c r="O249" s="58"/>
      <c r="P249" s="59"/>
      <c r="Q249" s="59"/>
      <c r="R249" s="59"/>
      <c r="S249" s="59"/>
      <c r="T249" s="60"/>
      <c r="U249" s="61"/>
      <c r="V249" s="58"/>
      <c r="W249" s="16"/>
      <c r="X249" s="63">
        <v>0.16</v>
      </c>
      <c r="Y249" s="16"/>
      <c r="Z249" s="16"/>
      <c r="AA249" s="7"/>
    </row>
    <row r="250" spans="1:27" ht="18.75" x14ac:dyDescent="0.3">
      <c r="A250" s="11"/>
      <c r="B250" s="99" t="s">
        <v>25</v>
      </c>
      <c r="C250" s="99"/>
      <c r="D250" s="99"/>
      <c r="E250" s="99"/>
      <c r="F250" s="99"/>
      <c r="G250" s="99"/>
      <c r="H250" s="99"/>
      <c r="I250" s="99"/>
      <c r="J250" s="99"/>
      <c r="K250" s="11"/>
      <c r="L250" s="16"/>
      <c r="M250" s="58"/>
      <c r="N250" s="58"/>
      <c r="O250" s="58"/>
      <c r="P250" s="59"/>
      <c r="Q250" s="59"/>
      <c r="R250" s="59"/>
      <c r="S250" s="59"/>
      <c r="T250" s="60"/>
      <c r="U250" s="61"/>
      <c r="V250" s="58"/>
      <c r="W250" s="16"/>
      <c r="X250" s="16"/>
      <c r="Y250" s="16"/>
      <c r="Z250" s="16"/>
      <c r="AA250" s="7"/>
    </row>
    <row r="251" spans="1:27" ht="18.75" x14ac:dyDescent="0.3">
      <c r="A251" s="78"/>
      <c r="B251" s="78"/>
      <c r="C251" s="79"/>
      <c r="D251" s="80">
        <v>24</v>
      </c>
      <c r="E251" s="79"/>
      <c r="F251" s="80" t="s">
        <v>83</v>
      </c>
      <c r="G251" s="79"/>
      <c r="H251" s="80" t="s">
        <v>82</v>
      </c>
      <c r="I251" s="79"/>
      <c r="J251" s="78"/>
      <c r="K251" s="11"/>
      <c r="L251" s="16"/>
      <c r="M251" s="58"/>
      <c r="N251" s="58"/>
      <c r="O251" s="58"/>
      <c r="P251" s="59"/>
      <c r="Q251" s="59"/>
      <c r="R251" s="59"/>
      <c r="S251" s="59"/>
      <c r="T251" s="60"/>
      <c r="U251" s="61"/>
      <c r="V251" s="58"/>
      <c r="W251" s="16"/>
      <c r="X251" s="16"/>
      <c r="Y251" s="16"/>
      <c r="Z251" s="16"/>
      <c r="AA251" s="7"/>
    </row>
    <row r="252" spans="1:27" ht="18.75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6"/>
      <c r="M252" s="58"/>
      <c r="N252" s="58"/>
      <c r="O252" s="58"/>
      <c r="P252" s="59"/>
      <c r="Q252" s="59"/>
      <c r="R252" s="59"/>
      <c r="S252" s="59"/>
      <c r="T252" s="60"/>
      <c r="U252" s="61"/>
      <c r="V252" s="58"/>
      <c r="W252" s="16"/>
      <c r="X252" s="16"/>
      <c r="Y252" s="16"/>
      <c r="Z252" s="16"/>
      <c r="AA252" s="7"/>
    </row>
    <row r="253" spans="1:27" ht="18.75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7" t="s">
        <v>28</v>
      </c>
      <c r="M253" s="18">
        <f t="shared" ref="M253:X253" si="42">SUM(M245:M252)</f>
        <v>7.4999999999999997E-2</v>
      </c>
      <c r="N253" s="18">
        <f t="shared" si="42"/>
        <v>7.0000000000000007E-2</v>
      </c>
      <c r="O253" s="18">
        <f t="shared" si="42"/>
        <v>0.18</v>
      </c>
      <c r="P253" s="64">
        <f t="shared" si="42"/>
        <v>2E-3</v>
      </c>
      <c r="Q253" s="64">
        <f t="shared" si="42"/>
        <v>1.1300000000000001E-2</v>
      </c>
      <c r="R253" s="64">
        <f t="shared" si="42"/>
        <v>8.0000000000000002E-3</v>
      </c>
      <c r="S253" s="64">
        <f t="shared" si="42"/>
        <v>2E-3</v>
      </c>
      <c r="T253" s="64">
        <f t="shared" si="42"/>
        <v>7.0000000000000001E-3</v>
      </c>
      <c r="U253" s="18">
        <f t="shared" si="42"/>
        <v>8.0000000000000002E-3</v>
      </c>
      <c r="V253" s="18">
        <f t="shared" si="42"/>
        <v>2.5000000000000001E-2</v>
      </c>
      <c r="W253" s="18">
        <f t="shared" si="42"/>
        <v>1E-3</v>
      </c>
      <c r="X253" s="18">
        <f t="shared" si="42"/>
        <v>0.16</v>
      </c>
      <c r="Y253" s="18"/>
      <c r="Z253" s="18"/>
      <c r="AA253" s="7"/>
    </row>
    <row r="254" spans="1:27" ht="18.75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7" t="s">
        <v>29</v>
      </c>
      <c r="M254" s="19">
        <f>M242*M253</f>
        <v>2.85</v>
      </c>
      <c r="N254" s="19">
        <f>M242*N253</f>
        <v>2.66</v>
      </c>
      <c r="O254" s="19">
        <f>M242*O253</f>
        <v>6.84</v>
      </c>
      <c r="P254" s="65">
        <f>M242*P253</f>
        <v>7.5999999999999998E-2</v>
      </c>
      <c r="Q254" s="65">
        <f>M242*Q253</f>
        <v>0.42940000000000006</v>
      </c>
      <c r="R254" s="65">
        <f>M242*R253</f>
        <v>0.30399999999999999</v>
      </c>
      <c r="S254" s="65">
        <f>M242*S253</f>
        <v>7.5999999999999998E-2</v>
      </c>
      <c r="T254" s="65">
        <f>M242*T253</f>
        <v>0.26600000000000001</v>
      </c>
      <c r="U254" s="19">
        <f>M242*U253</f>
        <v>0.30399999999999999</v>
      </c>
      <c r="V254" s="19">
        <f>M242*V253</f>
        <v>0.95000000000000007</v>
      </c>
      <c r="W254" s="19">
        <f>M242*W253</f>
        <v>3.7999999999999999E-2</v>
      </c>
      <c r="X254" s="16">
        <f>X253*M242</f>
        <v>6.08</v>
      </c>
      <c r="Y254" s="16"/>
      <c r="Z254" s="16"/>
      <c r="AA254" s="7"/>
    </row>
    <row r="255" spans="1:27" ht="18.75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7" t="s">
        <v>30</v>
      </c>
      <c r="M255" s="16">
        <v>50</v>
      </c>
      <c r="N255" s="16">
        <v>248</v>
      </c>
      <c r="O255" s="16">
        <v>50</v>
      </c>
      <c r="P255" s="66">
        <v>240</v>
      </c>
      <c r="Q255" s="66">
        <v>45</v>
      </c>
      <c r="R255" s="66">
        <v>56</v>
      </c>
      <c r="S255" s="66">
        <v>15</v>
      </c>
      <c r="T255" s="66">
        <v>162</v>
      </c>
      <c r="U255" s="16">
        <v>800</v>
      </c>
      <c r="V255" s="16">
        <v>95</v>
      </c>
      <c r="W255" s="16">
        <v>1115</v>
      </c>
      <c r="X255" s="16">
        <v>115</v>
      </c>
      <c r="Y255" s="16"/>
      <c r="Z255" s="16"/>
      <c r="AA255" s="11"/>
    </row>
    <row r="256" spans="1:27" ht="18.75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7" t="s">
        <v>31</v>
      </c>
      <c r="M256" s="17">
        <f t="shared" ref="M256:X256" si="43">M254*M255</f>
        <v>142.5</v>
      </c>
      <c r="N256" s="17">
        <f t="shared" si="43"/>
        <v>659.68000000000006</v>
      </c>
      <c r="O256" s="17">
        <f t="shared" si="43"/>
        <v>342</v>
      </c>
      <c r="P256" s="67">
        <f t="shared" si="43"/>
        <v>18.239999999999998</v>
      </c>
      <c r="Q256" s="67">
        <f t="shared" si="43"/>
        <v>19.323000000000004</v>
      </c>
      <c r="R256" s="67">
        <f t="shared" si="43"/>
        <v>17.024000000000001</v>
      </c>
      <c r="S256" s="67">
        <f t="shared" si="43"/>
        <v>1.1399999999999999</v>
      </c>
      <c r="T256" s="67">
        <f t="shared" si="43"/>
        <v>43.091999999999999</v>
      </c>
      <c r="U256" s="68">
        <f t="shared" si="43"/>
        <v>243.2</v>
      </c>
      <c r="V256" s="68">
        <f t="shared" si="43"/>
        <v>90.25</v>
      </c>
      <c r="W256" s="17">
        <f t="shared" si="43"/>
        <v>42.37</v>
      </c>
      <c r="X256" s="17">
        <f t="shared" si="43"/>
        <v>699.2</v>
      </c>
      <c r="Y256" s="17">
        <f>SUM(M256:X256)</f>
        <v>2318.0190000000002</v>
      </c>
      <c r="Z256" s="17"/>
      <c r="AA256" s="11"/>
    </row>
    <row r="257" spans="1:27" ht="18.75" x14ac:dyDescent="0.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 t="s">
        <v>32</v>
      </c>
      <c r="M257" s="9"/>
      <c r="N257" s="9"/>
      <c r="O257" s="47"/>
      <c r="P257" s="9"/>
      <c r="Q257" s="9"/>
      <c r="R257" s="47"/>
      <c r="S257" s="47"/>
      <c r="T257" s="47"/>
      <c r="U257" s="47"/>
      <c r="V257" s="47"/>
      <c r="W257" s="9"/>
      <c r="X257" s="9"/>
      <c r="Y257" s="9">
        <f>Y256/M242</f>
        <v>61.000500000000009</v>
      </c>
      <c r="Z257" s="9"/>
      <c r="AA257" s="11"/>
    </row>
    <row r="258" spans="1:27" ht="19.5" thickBo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47"/>
      <c r="P258" s="9"/>
      <c r="Q258" s="9"/>
      <c r="R258" s="47"/>
      <c r="S258" s="47"/>
      <c r="T258" s="47"/>
      <c r="U258" s="47"/>
      <c r="V258" s="47"/>
      <c r="W258" s="9"/>
      <c r="X258" s="9"/>
      <c r="Y258" s="9"/>
      <c r="Z258" s="9"/>
      <c r="AA258" s="11"/>
    </row>
    <row r="259" spans="1:27" ht="19.5" thickBot="1" x14ac:dyDescent="0.35">
      <c r="A259" s="98" t="s">
        <v>36</v>
      </c>
      <c r="B259" s="98"/>
      <c r="C259" s="98"/>
      <c r="D259" s="98"/>
      <c r="E259" s="98"/>
      <c r="F259" s="98"/>
      <c r="G259" s="9"/>
      <c r="H259" s="99" t="s">
        <v>73</v>
      </c>
      <c r="I259" s="99"/>
      <c r="J259" s="99"/>
      <c r="K259" s="99"/>
      <c r="L259" s="89" t="s">
        <v>1</v>
      </c>
      <c r="M259" s="10">
        <v>54</v>
      </c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"/>
    </row>
    <row r="260" spans="1:27" ht="67.5" customHeight="1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55" t="s">
        <v>2</v>
      </c>
      <c r="M260" s="13" t="s">
        <v>3</v>
      </c>
      <c r="N260" s="56" t="s">
        <v>47</v>
      </c>
      <c r="O260" s="56" t="s">
        <v>61</v>
      </c>
      <c r="P260" s="13" t="s">
        <v>52</v>
      </c>
      <c r="Q260" s="13" t="s">
        <v>42</v>
      </c>
      <c r="R260" s="56" t="s">
        <v>43</v>
      </c>
      <c r="S260" s="56" t="s">
        <v>74</v>
      </c>
      <c r="T260" s="56" t="s">
        <v>69</v>
      </c>
      <c r="U260" s="56" t="s">
        <v>50</v>
      </c>
      <c r="V260" s="56"/>
      <c r="W260" s="13"/>
      <c r="X260" s="13"/>
      <c r="Y260" s="14"/>
      <c r="Z260" s="13"/>
      <c r="AA260" s="7"/>
    </row>
    <row r="261" spans="1:27" ht="37.5" x14ac:dyDescent="0.3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57" t="s">
        <v>75</v>
      </c>
      <c r="M261" s="58"/>
      <c r="N261" s="58">
        <v>0.02</v>
      </c>
      <c r="O261" s="59"/>
      <c r="P261" s="59"/>
      <c r="Q261" s="61">
        <v>1E-3</v>
      </c>
      <c r="R261" s="61"/>
      <c r="S261" s="59">
        <v>8.0000000000000002E-3</v>
      </c>
      <c r="T261" s="66">
        <v>6.54E-2</v>
      </c>
      <c r="U261" s="16"/>
      <c r="V261" s="16"/>
      <c r="W261" s="16"/>
      <c r="X261" s="16"/>
      <c r="Y261" s="16"/>
      <c r="Z261" s="16"/>
      <c r="AA261" s="7"/>
    </row>
    <row r="262" spans="1:27" ht="18.75" x14ac:dyDescent="0.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57" t="s">
        <v>38</v>
      </c>
      <c r="M262" s="58">
        <v>7.4999999999999997E-2</v>
      </c>
      <c r="N262" s="58"/>
      <c r="O262" s="59"/>
      <c r="P262" s="59"/>
      <c r="Q262" s="61"/>
      <c r="R262" s="61"/>
      <c r="S262" s="59"/>
      <c r="T262" s="66"/>
      <c r="U262" s="16"/>
      <c r="V262" s="16"/>
      <c r="W262" s="16"/>
      <c r="X262" s="16"/>
      <c r="Y262" s="16"/>
      <c r="Z262" s="16"/>
      <c r="AA262" s="7"/>
    </row>
    <row r="263" spans="1:27" ht="18.75" x14ac:dyDescent="0.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57" t="s">
        <v>61</v>
      </c>
      <c r="M263" s="58"/>
      <c r="N263" s="58"/>
      <c r="O263" s="59">
        <v>0.02</v>
      </c>
      <c r="P263" s="59"/>
      <c r="Q263" s="61"/>
      <c r="R263" s="61"/>
      <c r="S263" s="59"/>
      <c r="T263" s="66"/>
      <c r="U263" s="16"/>
      <c r="V263" s="16"/>
      <c r="W263" s="16"/>
      <c r="X263" s="16"/>
      <c r="Y263" s="16"/>
      <c r="Z263" s="16"/>
      <c r="AA263" s="7"/>
    </row>
    <row r="264" spans="1:27" ht="18.75" x14ac:dyDescent="0.3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57" t="s">
        <v>52</v>
      </c>
      <c r="M264" s="58"/>
      <c r="N264" s="58"/>
      <c r="O264" s="59"/>
      <c r="P264" s="59">
        <v>0.02</v>
      </c>
      <c r="Q264" s="61"/>
      <c r="R264" s="61"/>
      <c r="S264" s="59"/>
      <c r="T264" s="66"/>
      <c r="U264" s="16"/>
      <c r="V264" s="16"/>
      <c r="W264" s="16"/>
      <c r="X264" s="16"/>
      <c r="Y264" s="16"/>
      <c r="Z264" s="16"/>
      <c r="AA264" s="7"/>
    </row>
    <row r="265" spans="1:27" ht="18.75" x14ac:dyDescent="0.3">
      <c r="A265" s="9"/>
      <c r="B265" s="9"/>
      <c r="C265" s="99" t="s">
        <v>24</v>
      </c>
      <c r="D265" s="99"/>
      <c r="E265" s="99"/>
      <c r="F265" s="99"/>
      <c r="G265" s="99"/>
      <c r="H265" s="99"/>
      <c r="I265" s="99"/>
      <c r="J265" s="9"/>
      <c r="K265" s="9"/>
      <c r="L265" s="57" t="s">
        <v>43</v>
      </c>
      <c r="M265" s="58"/>
      <c r="N265" s="58"/>
      <c r="O265" s="59"/>
      <c r="P265" s="59"/>
      <c r="Q265" s="61">
        <v>1E-3</v>
      </c>
      <c r="R265" s="61">
        <v>1</v>
      </c>
      <c r="S265" s="59"/>
      <c r="T265" s="66"/>
      <c r="U265" s="16"/>
      <c r="V265" s="16"/>
      <c r="W265" s="16"/>
      <c r="X265" s="16"/>
      <c r="Y265" s="16"/>
      <c r="Z265" s="16"/>
      <c r="AA265" s="7"/>
    </row>
    <row r="266" spans="1:27" ht="18.75" x14ac:dyDescent="0.3">
      <c r="A266" s="9"/>
      <c r="B266" s="99" t="s">
        <v>25</v>
      </c>
      <c r="C266" s="99"/>
      <c r="D266" s="99"/>
      <c r="E266" s="99"/>
      <c r="F266" s="99"/>
      <c r="G266" s="99"/>
      <c r="H266" s="99"/>
      <c r="I266" s="99"/>
      <c r="J266" s="99"/>
      <c r="K266" s="9"/>
      <c r="L266" s="57" t="s">
        <v>50</v>
      </c>
      <c r="M266" s="58"/>
      <c r="N266" s="58"/>
      <c r="O266" s="59"/>
      <c r="P266" s="59"/>
      <c r="Q266" s="61"/>
      <c r="R266" s="61"/>
      <c r="S266" s="59"/>
      <c r="T266" s="66"/>
      <c r="U266" s="16">
        <v>0.125</v>
      </c>
      <c r="V266" s="16"/>
      <c r="W266" s="16"/>
      <c r="X266" s="16"/>
      <c r="Y266" s="16"/>
      <c r="Z266" s="16"/>
      <c r="AA266" s="7"/>
    </row>
    <row r="267" spans="1:27" ht="18.75" x14ac:dyDescent="0.3">
      <c r="A267" s="9"/>
      <c r="B267" s="9"/>
      <c r="C267" s="91" t="s">
        <v>26</v>
      </c>
      <c r="D267" s="51">
        <v>26</v>
      </c>
      <c r="E267" s="9" t="s">
        <v>26</v>
      </c>
      <c r="F267" s="51" t="s">
        <v>83</v>
      </c>
      <c r="G267" s="9">
        <v>20</v>
      </c>
      <c r="H267" s="51">
        <v>22</v>
      </c>
      <c r="I267" s="9" t="s">
        <v>27</v>
      </c>
      <c r="J267" s="9"/>
      <c r="K267" s="9"/>
      <c r="L267" s="57"/>
      <c r="M267" s="58"/>
      <c r="N267" s="58"/>
      <c r="O267" s="59"/>
      <c r="P267" s="59"/>
      <c r="Q267" s="61"/>
      <c r="R267" s="61"/>
      <c r="S267" s="59"/>
      <c r="T267" s="66"/>
      <c r="U267" s="16"/>
      <c r="V267" s="16"/>
      <c r="W267" s="16"/>
      <c r="X267" s="16"/>
      <c r="Y267" s="16"/>
      <c r="Z267" s="16"/>
      <c r="AA267" s="7"/>
    </row>
    <row r="268" spans="1:27" ht="18.75" x14ac:dyDescent="0.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57"/>
      <c r="M268" s="58"/>
      <c r="N268" s="58"/>
      <c r="O268" s="59"/>
      <c r="P268" s="59"/>
      <c r="Q268" s="61"/>
      <c r="R268" s="61"/>
      <c r="S268" s="59"/>
      <c r="T268" s="66"/>
      <c r="U268" s="16"/>
      <c r="V268" s="16"/>
      <c r="W268" s="16"/>
      <c r="X268" s="16"/>
      <c r="Y268" s="16"/>
      <c r="Z268" s="16"/>
      <c r="AA268" s="7"/>
    </row>
    <row r="269" spans="1:27" ht="18.75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17" t="s">
        <v>28</v>
      </c>
      <c r="M269" s="18">
        <f t="shared" ref="M269:U269" si="44">M261+M262+M263+M264+M265+M266+M267</f>
        <v>7.4999999999999997E-2</v>
      </c>
      <c r="N269" s="18">
        <f t="shared" si="44"/>
        <v>0.02</v>
      </c>
      <c r="O269" s="18">
        <f t="shared" si="44"/>
        <v>0.02</v>
      </c>
      <c r="P269" s="18">
        <f t="shared" si="44"/>
        <v>0.02</v>
      </c>
      <c r="Q269" s="18">
        <f t="shared" si="44"/>
        <v>2E-3</v>
      </c>
      <c r="R269" s="18">
        <f t="shared" si="44"/>
        <v>1</v>
      </c>
      <c r="S269" s="18">
        <f t="shared" si="44"/>
        <v>8.0000000000000002E-3</v>
      </c>
      <c r="T269" s="18">
        <f t="shared" si="44"/>
        <v>6.54E-2</v>
      </c>
      <c r="U269" s="18">
        <f t="shared" si="44"/>
        <v>0.125</v>
      </c>
      <c r="V269" s="18"/>
      <c r="W269" s="18"/>
      <c r="X269" s="18"/>
      <c r="Y269" s="18"/>
      <c r="Z269" s="18"/>
      <c r="AA269" s="7"/>
    </row>
    <row r="270" spans="1:27" ht="18.75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17" t="s">
        <v>29</v>
      </c>
      <c r="M270" s="19">
        <f t="shared" ref="M270:U270" si="45">M269*$M$50</f>
        <v>4.05</v>
      </c>
      <c r="N270" s="19">
        <f t="shared" si="45"/>
        <v>1.08</v>
      </c>
      <c r="O270" s="19">
        <f t="shared" si="45"/>
        <v>1.08</v>
      </c>
      <c r="P270" s="19">
        <f t="shared" si="45"/>
        <v>1.08</v>
      </c>
      <c r="Q270" s="19">
        <f t="shared" si="45"/>
        <v>0.108</v>
      </c>
      <c r="R270" s="19">
        <f t="shared" si="45"/>
        <v>54</v>
      </c>
      <c r="S270" s="19">
        <f t="shared" si="45"/>
        <v>0.432</v>
      </c>
      <c r="T270" s="19">
        <f t="shared" si="45"/>
        <v>3.5316000000000001</v>
      </c>
      <c r="U270" s="19">
        <f t="shared" si="45"/>
        <v>6.75</v>
      </c>
      <c r="V270" s="16"/>
      <c r="W270" s="16"/>
      <c r="X270" s="16"/>
      <c r="Y270" s="16"/>
      <c r="Z270" s="19"/>
      <c r="AA270" s="7"/>
    </row>
    <row r="271" spans="1:27" ht="18.75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17" t="s">
        <v>30</v>
      </c>
      <c r="M271" s="16">
        <v>50</v>
      </c>
      <c r="N271" s="16">
        <v>105</v>
      </c>
      <c r="O271" s="66">
        <v>560</v>
      </c>
      <c r="P271" s="66">
        <v>110</v>
      </c>
      <c r="Q271" s="16">
        <v>15</v>
      </c>
      <c r="R271" s="16">
        <v>10</v>
      </c>
      <c r="S271" s="66">
        <v>800</v>
      </c>
      <c r="T271" s="66">
        <v>110</v>
      </c>
      <c r="U271" s="16">
        <v>145</v>
      </c>
      <c r="V271" s="16"/>
      <c r="W271" s="16"/>
      <c r="X271" s="16"/>
      <c r="Y271" s="16"/>
      <c r="Z271" s="16"/>
      <c r="AA271" s="7"/>
    </row>
    <row r="272" spans="1:27" ht="18.75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17" t="s">
        <v>31</v>
      </c>
      <c r="M272" s="17">
        <f t="shared" ref="M272:U272" si="46">M270*M271</f>
        <v>202.5</v>
      </c>
      <c r="N272" s="17">
        <f t="shared" si="46"/>
        <v>113.4</v>
      </c>
      <c r="O272" s="67">
        <f t="shared" si="46"/>
        <v>604.80000000000007</v>
      </c>
      <c r="P272" s="67">
        <f t="shared" si="46"/>
        <v>118.80000000000001</v>
      </c>
      <c r="Q272" s="17">
        <f t="shared" si="46"/>
        <v>1.6199999999999999</v>
      </c>
      <c r="R272" s="68">
        <f t="shared" si="46"/>
        <v>540</v>
      </c>
      <c r="S272" s="67">
        <f t="shared" si="46"/>
        <v>345.6</v>
      </c>
      <c r="T272" s="67">
        <f t="shared" si="46"/>
        <v>388.476</v>
      </c>
      <c r="U272" s="67">
        <f t="shared" si="46"/>
        <v>978.75</v>
      </c>
      <c r="V272" s="17">
        <f>SUM(M272:U272)</f>
        <v>3293.9459999999999</v>
      </c>
      <c r="W272" s="16"/>
      <c r="X272" s="16"/>
      <c r="Y272" s="17"/>
      <c r="Z272" s="17"/>
      <c r="AA272" s="11"/>
    </row>
    <row r="273" spans="1:27" ht="18.75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77"/>
      <c r="M273" s="77"/>
      <c r="N273" s="77"/>
      <c r="O273" s="93"/>
      <c r="P273" s="93"/>
      <c r="Q273" s="77"/>
      <c r="R273" s="77"/>
      <c r="S273" s="93"/>
      <c r="T273" s="93"/>
      <c r="U273" s="93"/>
      <c r="V273" s="77"/>
      <c r="W273" s="94"/>
      <c r="X273" s="94"/>
      <c r="Y273" s="77"/>
      <c r="Z273" s="77"/>
      <c r="AA273" s="11"/>
    </row>
    <row r="274" spans="1:27" ht="18.75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 t="s">
        <v>32</v>
      </c>
      <c r="M274" s="9"/>
      <c r="N274" s="9"/>
      <c r="O274" s="47"/>
      <c r="P274" s="9"/>
      <c r="Q274" s="9"/>
      <c r="R274" s="47"/>
      <c r="S274" s="47"/>
      <c r="T274" s="47"/>
      <c r="U274" s="47"/>
      <c r="V274" s="47">
        <f>V272/M259</f>
        <v>60.998999999999995</v>
      </c>
      <c r="W274" s="9"/>
      <c r="X274" s="9"/>
      <c r="Y274" s="9"/>
      <c r="Z274" s="9"/>
      <c r="AA274" s="11"/>
    </row>
    <row r="275" spans="1:27" ht="19.5" thickBo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47"/>
      <c r="P275" s="9"/>
      <c r="Q275" s="9"/>
      <c r="R275" s="47"/>
      <c r="S275" s="47"/>
      <c r="T275" s="47"/>
      <c r="U275" s="47"/>
      <c r="V275" s="47"/>
      <c r="W275" s="9"/>
      <c r="X275" s="9"/>
      <c r="Y275" s="9"/>
      <c r="Z275" s="9"/>
      <c r="AA275" s="11"/>
    </row>
    <row r="276" spans="1:27" ht="19.5" thickBot="1" x14ac:dyDescent="0.35">
      <c r="A276" s="102"/>
      <c r="B276" s="102"/>
      <c r="C276" s="52"/>
      <c r="D276" s="52"/>
      <c r="E276" s="52"/>
      <c r="F276" s="53" t="s">
        <v>0</v>
      </c>
      <c r="G276" s="53"/>
      <c r="H276" s="53"/>
      <c r="I276" s="53"/>
      <c r="J276" s="53"/>
      <c r="K276" s="53"/>
      <c r="L276" s="91" t="s">
        <v>1</v>
      </c>
      <c r="M276" s="49">
        <v>54</v>
      </c>
      <c r="N276" s="9"/>
      <c r="O276" s="47"/>
      <c r="P276" s="9"/>
      <c r="Q276" s="9"/>
      <c r="R276" s="47"/>
      <c r="S276" s="47"/>
      <c r="T276" s="47"/>
      <c r="U276" s="47"/>
      <c r="V276" s="47"/>
      <c r="W276" s="9"/>
      <c r="X276" s="9"/>
      <c r="Y276" s="9"/>
      <c r="Z276" s="9"/>
      <c r="AA276" s="9"/>
    </row>
    <row r="277" spans="1:27" ht="18.75" x14ac:dyDescent="0.3">
      <c r="A277" s="9"/>
      <c r="B277" s="9"/>
      <c r="C277" s="9"/>
      <c r="D277" s="9"/>
      <c r="E277" s="9"/>
      <c r="F277" s="104" t="s">
        <v>35</v>
      </c>
      <c r="G277" s="104"/>
      <c r="H277" s="104"/>
      <c r="I277" s="104"/>
      <c r="J277" s="104"/>
      <c r="K277" s="104"/>
      <c r="L277" s="9"/>
      <c r="M277" s="9"/>
      <c r="N277" s="9"/>
      <c r="O277" s="47"/>
      <c r="P277" s="9"/>
      <c r="Q277" s="9"/>
      <c r="R277" s="47"/>
      <c r="S277" s="47"/>
      <c r="T277" s="47"/>
      <c r="U277" s="47"/>
      <c r="V277" s="47"/>
      <c r="W277" s="9"/>
      <c r="X277" s="9"/>
      <c r="Y277" s="9"/>
      <c r="Z277" s="9"/>
      <c r="AA277" s="7"/>
    </row>
    <row r="278" spans="1:27" ht="80.25" customHeight="1" x14ac:dyDescent="0.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55" t="s">
        <v>2</v>
      </c>
      <c r="M278" s="13" t="s">
        <v>3</v>
      </c>
      <c r="N278" s="13" t="s">
        <v>4</v>
      </c>
      <c r="O278" s="13" t="s">
        <v>7</v>
      </c>
      <c r="P278" s="56" t="s">
        <v>8</v>
      </c>
      <c r="Q278" s="56" t="s">
        <v>9</v>
      </c>
      <c r="R278" s="56" t="s">
        <v>10</v>
      </c>
      <c r="S278" s="56" t="s">
        <v>11</v>
      </c>
      <c r="T278" s="56" t="s">
        <v>12</v>
      </c>
      <c r="U278" s="56" t="s">
        <v>55</v>
      </c>
      <c r="V278" s="13" t="s">
        <v>13</v>
      </c>
      <c r="W278" s="13" t="s">
        <v>15</v>
      </c>
      <c r="X278" s="14" t="s">
        <v>45</v>
      </c>
      <c r="Y278" s="13" t="s">
        <v>59</v>
      </c>
      <c r="Z278" s="14"/>
      <c r="AA278" s="7"/>
    </row>
    <row r="279" spans="1:27" ht="18.75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57" t="s">
        <v>22</v>
      </c>
      <c r="M279" s="58"/>
      <c r="N279" s="58"/>
      <c r="O279" s="58">
        <v>0.06</v>
      </c>
      <c r="P279" s="59"/>
      <c r="Q279" s="59">
        <v>2.2000000000000001E-3</v>
      </c>
      <c r="R279" s="59">
        <v>5.0000000000000001E-3</v>
      </c>
      <c r="S279" s="59">
        <v>1E-3</v>
      </c>
      <c r="T279" s="60">
        <v>3.0000000000000001E-3</v>
      </c>
      <c r="U279" s="60">
        <v>0.01</v>
      </c>
      <c r="V279" s="61"/>
      <c r="W279" s="58"/>
      <c r="X279" s="16"/>
      <c r="Y279" s="16"/>
      <c r="Z279" s="16"/>
      <c r="AA279" s="7"/>
    </row>
    <row r="280" spans="1:27" ht="37.5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57" t="s">
        <v>78</v>
      </c>
      <c r="M280" s="58"/>
      <c r="N280" s="58">
        <v>0.06</v>
      </c>
      <c r="O280" s="58"/>
      <c r="P280" s="59">
        <v>1E-3</v>
      </c>
      <c r="Q280" s="59">
        <v>5.0000000000000001E-3</v>
      </c>
      <c r="R280" s="59">
        <v>6.0000000000000001E-3</v>
      </c>
      <c r="S280" s="59">
        <v>1E-3</v>
      </c>
      <c r="T280" s="59">
        <v>5.0000000000000001E-3</v>
      </c>
      <c r="U280" s="59"/>
      <c r="V280" s="59">
        <v>7.0000000000000001E-3</v>
      </c>
      <c r="W280" s="59">
        <v>6.5000000000000002E-2</v>
      </c>
      <c r="X280" s="16"/>
      <c r="Y280" s="16"/>
      <c r="Z280" s="16"/>
      <c r="AA280" s="7"/>
    </row>
    <row r="281" spans="1:27" ht="18.75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57" t="s">
        <v>3</v>
      </c>
      <c r="M281" s="58">
        <v>7.4999999999999997E-2</v>
      </c>
      <c r="N281" s="58"/>
      <c r="O281" s="58"/>
      <c r="P281" s="59"/>
      <c r="Q281" s="59"/>
      <c r="R281" s="59"/>
      <c r="S281" s="59"/>
      <c r="T281" s="60"/>
      <c r="U281" s="60"/>
      <c r="V281" s="61"/>
      <c r="W281" s="58"/>
      <c r="X281" s="16"/>
      <c r="Y281" s="16"/>
      <c r="Z281" s="16"/>
      <c r="AA281" s="7"/>
    </row>
    <row r="282" spans="1:27" ht="18.75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57" t="s">
        <v>45</v>
      </c>
      <c r="M282" s="58"/>
      <c r="N282" s="58"/>
      <c r="O282" s="58"/>
      <c r="P282" s="59"/>
      <c r="Q282" s="59"/>
      <c r="R282" s="59"/>
      <c r="S282" s="59"/>
      <c r="T282" s="60"/>
      <c r="U282" s="60"/>
      <c r="V282" s="61"/>
      <c r="W282" s="58"/>
      <c r="X282" s="16">
        <v>3.5000000000000003E-2</v>
      </c>
      <c r="Y282" s="16"/>
      <c r="Z282" s="16"/>
      <c r="AA282" s="7"/>
    </row>
    <row r="283" spans="1:27" ht="18.75" x14ac:dyDescent="0.3">
      <c r="A283" s="9"/>
      <c r="B283" s="9"/>
      <c r="C283" s="99" t="s">
        <v>24</v>
      </c>
      <c r="D283" s="99"/>
      <c r="E283" s="99"/>
      <c r="F283" s="99"/>
      <c r="G283" s="99"/>
      <c r="H283" s="99"/>
      <c r="I283" s="99"/>
      <c r="J283" s="9"/>
      <c r="K283" s="9"/>
      <c r="L283" s="57" t="s">
        <v>54</v>
      </c>
      <c r="M283" s="58"/>
      <c r="N283" s="58"/>
      <c r="O283" s="58"/>
      <c r="P283" s="59"/>
      <c r="Q283" s="59"/>
      <c r="R283" s="59"/>
      <c r="S283" s="59"/>
      <c r="T283" s="60"/>
      <c r="U283" s="60"/>
      <c r="V283" s="61"/>
      <c r="W283" s="58"/>
      <c r="X283" s="16"/>
      <c r="Y283" s="16">
        <v>0.15</v>
      </c>
      <c r="Z283" s="16"/>
      <c r="AA283" s="7"/>
    </row>
    <row r="284" spans="1:27" ht="18.75" x14ac:dyDescent="0.3">
      <c r="A284" s="9"/>
      <c r="B284" s="99" t="s">
        <v>25</v>
      </c>
      <c r="C284" s="99"/>
      <c r="D284" s="99"/>
      <c r="E284" s="99"/>
      <c r="F284" s="99"/>
      <c r="G284" s="99"/>
      <c r="H284" s="99"/>
      <c r="I284" s="99"/>
      <c r="J284" s="99"/>
      <c r="K284" s="9"/>
      <c r="L284" s="16"/>
      <c r="M284" s="58"/>
      <c r="N284" s="58"/>
      <c r="O284" s="58"/>
      <c r="P284" s="59"/>
      <c r="Q284" s="59"/>
      <c r="R284" s="59"/>
      <c r="S284" s="59"/>
      <c r="T284" s="60"/>
      <c r="U284" s="60"/>
      <c r="V284" s="61"/>
      <c r="W284" s="58"/>
      <c r="X284" s="16"/>
      <c r="Y284" s="16"/>
      <c r="Z284" s="16"/>
      <c r="AA284" s="7"/>
    </row>
    <row r="285" spans="1:27" ht="18.75" x14ac:dyDescent="0.3">
      <c r="A285" s="9"/>
      <c r="B285" s="9"/>
      <c r="C285" s="91" t="s">
        <v>26</v>
      </c>
      <c r="D285" s="51">
        <v>27</v>
      </c>
      <c r="E285" s="9" t="s">
        <v>26</v>
      </c>
      <c r="F285" s="51" t="s">
        <v>83</v>
      </c>
      <c r="G285" s="9">
        <v>20</v>
      </c>
      <c r="H285" s="51">
        <v>22</v>
      </c>
      <c r="I285" s="9" t="s">
        <v>27</v>
      </c>
      <c r="J285" s="9"/>
      <c r="K285" s="9"/>
      <c r="L285" s="16"/>
      <c r="M285" s="58"/>
      <c r="N285" s="58"/>
      <c r="O285" s="58"/>
      <c r="P285" s="59"/>
      <c r="Q285" s="59"/>
      <c r="R285" s="59"/>
      <c r="S285" s="59"/>
      <c r="T285" s="60"/>
      <c r="U285" s="60"/>
      <c r="V285" s="61"/>
      <c r="W285" s="58"/>
      <c r="X285" s="16"/>
      <c r="Y285" s="16"/>
      <c r="Z285" s="16"/>
      <c r="AA285" s="7"/>
    </row>
    <row r="286" spans="1:27" ht="18.75" x14ac:dyDescent="0.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16"/>
      <c r="M286" s="58"/>
      <c r="N286" s="58"/>
      <c r="O286" s="58"/>
      <c r="P286" s="59"/>
      <c r="Q286" s="59"/>
      <c r="R286" s="59"/>
      <c r="S286" s="59"/>
      <c r="T286" s="60"/>
      <c r="U286" s="60"/>
      <c r="V286" s="61"/>
      <c r="W286" s="58"/>
      <c r="X286" s="16"/>
      <c r="Y286" s="16"/>
      <c r="Z286" s="16"/>
      <c r="AA286" s="7"/>
    </row>
    <row r="287" spans="1:27" ht="18.75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17" t="s">
        <v>28</v>
      </c>
      <c r="M287" s="18">
        <f t="shared" ref="M287:Y287" si="47">M279+M280+M281+M282+M283+M284</f>
        <v>7.4999999999999997E-2</v>
      </c>
      <c r="N287" s="18">
        <f t="shared" si="47"/>
        <v>0.06</v>
      </c>
      <c r="O287" s="18">
        <f t="shared" si="47"/>
        <v>0.06</v>
      </c>
      <c r="P287" s="18">
        <f t="shared" si="47"/>
        <v>1E-3</v>
      </c>
      <c r="Q287" s="18">
        <f t="shared" si="47"/>
        <v>7.1999999999999998E-3</v>
      </c>
      <c r="R287" s="18">
        <f t="shared" si="47"/>
        <v>1.0999999999999999E-2</v>
      </c>
      <c r="S287" s="18">
        <f t="shared" si="47"/>
        <v>2E-3</v>
      </c>
      <c r="T287" s="18">
        <f t="shared" si="47"/>
        <v>8.0000000000000002E-3</v>
      </c>
      <c r="U287" s="18">
        <f t="shared" si="47"/>
        <v>0.01</v>
      </c>
      <c r="V287" s="18">
        <f t="shared" si="47"/>
        <v>7.0000000000000001E-3</v>
      </c>
      <c r="W287" s="18">
        <f t="shared" si="47"/>
        <v>6.5000000000000002E-2</v>
      </c>
      <c r="X287" s="18">
        <f t="shared" si="47"/>
        <v>3.5000000000000003E-2</v>
      </c>
      <c r="Y287" s="18">
        <f t="shared" si="47"/>
        <v>0.15</v>
      </c>
      <c r="Z287" s="18"/>
      <c r="AA287" s="7"/>
    </row>
    <row r="288" spans="1:27" ht="18.75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17" t="s">
        <v>29</v>
      </c>
      <c r="M288" s="19">
        <f t="shared" ref="M288:Y288" si="48">M287*$M$67</f>
        <v>4.05</v>
      </c>
      <c r="N288" s="19">
        <f t="shared" si="48"/>
        <v>3.2399999999999998</v>
      </c>
      <c r="O288" s="19">
        <f t="shared" si="48"/>
        <v>3.2399999999999998</v>
      </c>
      <c r="P288" s="19">
        <f t="shared" si="48"/>
        <v>5.3999999999999999E-2</v>
      </c>
      <c r="Q288" s="19">
        <f t="shared" si="48"/>
        <v>0.38879999999999998</v>
      </c>
      <c r="R288" s="19">
        <f t="shared" si="48"/>
        <v>0.59399999999999997</v>
      </c>
      <c r="S288" s="19">
        <f t="shared" si="48"/>
        <v>0.108</v>
      </c>
      <c r="T288" s="19">
        <f t="shared" si="48"/>
        <v>0.432</v>
      </c>
      <c r="U288" s="19">
        <f t="shared" si="48"/>
        <v>0.54</v>
      </c>
      <c r="V288" s="19">
        <f t="shared" si="48"/>
        <v>0.378</v>
      </c>
      <c r="W288" s="19">
        <f t="shared" si="48"/>
        <v>3.5100000000000002</v>
      </c>
      <c r="X288" s="19">
        <f t="shared" si="48"/>
        <v>1.8900000000000001</v>
      </c>
      <c r="Y288" s="19">
        <f t="shared" si="48"/>
        <v>8.1</v>
      </c>
      <c r="Z288" s="19"/>
      <c r="AA288" s="7"/>
    </row>
    <row r="289" spans="1:27" ht="18.75" x14ac:dyDescent="0.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17" t="s">
        <v>30</v>
      </c>
      <c r="M289" s="16">
        <v>50</v>
      </c>
      <c r="N289" s="16">
        <v>235</v>
      </c>
      <c r="O289" s="16">
        <v>45</v>
      </c>
      <c r="P289" s="66">
        <v>240</v>
      </c>
      <c r="Q289" s="66">
        <v>45</v>
      </c>
      <c r="R289" s="66">
        <v>56</v>
      </c>
      <c r="S289" s="66">
        <v>15</v>
      </c>
      <c r="T289" s="66">
        <v>162</v>
      </c>
      <c r="U289" s="66">
        <v>195</v>
      </c>
      <c r="V289" s="16">
        <v>800</v>
      </c>
      <c r="W289" s="16">
        <v>110</v>
      </c>
      <c r="X289" s="16">
        <v>150</v>
      </c>
      <c r="Y289" s="16">
        <v>120</v>
      </c>
      <c r="Z289" s="16"/>
      <c r="AA289" s="7"/>
    </row>
    <row r="290" spans="1:27" ht="18.75" x14ac:dyDescent="0.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17" t="s">
        <v>31</v>
      </c>
      <c r="M290" s="17">
        <f t="shared" ref="M290:Y290" si="49">M288*M289</f>
        <v>202.5</v>
      </c>
      <c r="N290" s="17">
        <f t="shared" si="49"/>
        <v>761.4</v>
      </c>
      <c r="O290" s="17">
        <f t="shared" si="49"/>
        <v>145.79999999999998</v>
      </c>
      <c r="P290" s="67">
        <f t="shared" si="49"/>
        <v>12.959999999999999</v>
      </c>
      <c r="Q290" s="67">
        <f t="shared" si="49"/>
        <v>17.495999999999999</v>
      </c>
      <c r="R290" s="67">
        <f t="shared" si="49"/>
        <v>33.263999999999996</v>
      </c>
      <c r="S290" s="67">
        <f t="shared" si="49"/>
        <v>1.6199999999999999</v>
      </c>
      <c r="T290" s="67">
        <f t="shared" si="49"/>
        <v>69.983999999999995</v>
      </c>
      <c r="U290" s="67">
        <f t="shared" si="49"/>
        <v>105.30000000000001</v>
      </c>
      <c r="V290" s="68">
        <f t="shared" si="49"/>
        <v>302.39999999999998</v>
      </c>
      <c r="W290" s="68">
        <f t="shared" si="49"/>
        <v>386.1</v>
      </c>
      <c r="X290" s="68">
        <f t="shared" si="49"/>
        <v>283.5</v>
      </c>
      <c r="Y290" s="68">
        <f t="shared" si="49"/>
        <v>972</v>
      </c>
      <c r="Z290" s="17">
        <f>SUM(M290:Y290)</f>
        <v>3294.3239999999996</v>
      </c>
      <c r="AA290" s="11"/>
    </row>
    <row r="291" spans="1:27" ht="18.75" x14ac:dyDescent="0.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 t="s">
        <v>32</v>
      </c>
      <c r="M291" s="9"/>
      <c r="N291" s="9"/>
      <c r="O291" s="47"/>
      <c r="P291" s="9"/>
      <c r="Q291" s="9"/>
      <c r="R291" s="47"/>
      <c r="S291" s="47"/>
      <c r="T291" s="47"/>
      <c r="U291" s="47"/>
      <c r="V291" s="47"/>
      <c r="W291" s="9"/>
      <c r="X291" s="9"/>
      <c r="Y291" s="9"/>
      <c r="Z291" s="9">
        <f>Z290/M276</f>
        <v>61.005999999999993</v>
      </c>
      <c r="AA291" s="11"/>
    </row>
    <row r="292" spans="1:27" ht="19.5" thickBo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47"/>
      <c r="P292" s="9"/>
      <c r="Q292" s="9"/>
      <c r="R292" s="47"/>
      <c r="S292" s="47"/>
      <c r="T292" s="47"/>
      <c r="U292" s="47"/>
      <c r="V292" s="47"/>
      <c r="W292" s="9"/>
      <c r="X292" s="9"/>
      <c r="Y292" s="9"/>
      <c r="Z292" s="9"/>
      <c r="AA292" s="11"/>
    </row>
    <row r="293" spans="1:27" ht="19.5" thickBot="1" x14ac:dyDescent="0.35">
      <c r="A293" s="98" t="s">
        <v>36</v>
      </c>
      <c r="B293" s="98"/>
      <c r="C293" s="98"/>
      <c r="D293" s="98"/>
      <c r="E293" s="98"/>
      <c r="F293" s="98"/>
      <c r="G293" s="9"/>
      <c r="H293" s="99" t="s">
        <v>0</v>
      </c>
      <c r="I293" s="99"/>
      <c r="J293" s="99"/>
      <c r="K293" s="99"/>
      <c r="L293" s="89" t="s">
        <v>1</v>
      </c>
      <c r="M293" s="10">
        <v>54</v>
      </c>
      <c r="N293" s="11"/>
      <c r="O293" s="12"/>
      <c r="P293" s="11"/>
      <c r="Q293" s="11"/>
      <c r="R293" s="12"/>
      <c r="S293" s="12"/>
      <c r="T293" s="12"/>
      <c r="U293" s="12"/>
      <c r="V293" s="12"/>
      <c r="W293" s="11"/>
      <c r="X293" s="11"/>
      <c r="Y293" s="11"/>
      <c r="Z293" s="11"/>
      <c r="AA293" s="9"/>
    </row>
    <row r="294" spans="1:27" ht="18.75" x14ac:dyDescent="0.3">
      <c r="A294" s="11"/>
      <c r="B294" s="11"/>
      <c r="C294" s="11"/>
      <c r="D294" s="11"/>
      <c r="E294" s="11"/>
      <c r="F294" s="100" t="s">
        <v>35</v>
      </c>
      <c r="G294" s="100"/>
      <c r="H294" s="100"/>
      <c r="I294" s="100"/>
      <c r="J294" s="100"/>
      <c r="K294" s="100"/>
      <c r="L294" s="11"/>
      <c r="M294" s="11"/>
      <c r="N294" s="11"/>
      <c r="O294" s="12"/>
      <c r="P294" s="11"/>
      <c r="Q294" s="11"/>
      <c r="R294" s="12"/>
      <c r="S294" s="12"/>
      <c r="T294" s="12"/>
      <c r="U294" s="12"/>
      <c r="V294" s="12"/>
      <c r="W294" s="11"/>
      <c r="X294" s="11"/>
      <c r="Y294" s="11"/>
      <c r="Z294" s="11"/>
      <c r="AA294" s="7"/>
    </row>
    <row r="295" spans="1:27" ht="58.5" customHeight="1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55" t="s">
        <v>2</v>
      </c>
      <c r="M295" s="13" t="s">
        <v>3</v>
      </c>
      <c r="N295" s="13" t="s">
        <v>58</v>
      </c>
      <c r="O295" s="13" t="s">
        <v>6</v>
      </c>
      <c r="P295" s="56" t="s">
        <v>8</v>
      </c>
      <c r="Q295" s="56" t="s">
        <v>9</v>
      </c>
      <c r="R295" s="56" t="s">
        <v>10</v>
      </c>
      <c r="S295" s="56" t="s">
        <v>11</v>
      </c>
      <c r="T295" s="56" t="s">
        <v>12</v>
      </c>
      <c r="U295" s="13" t="s">
        <v>13</v>
      </c>
      <c r="V295" s="13" t="s">
        <v>14</v>
      </c>
      <c r="W295" s="13" t="s">
        <v>17</v>
      </c>
      <c r="X295" s="14" t="s">
        <v>50</v>
      </c>
      <c r="Y295" s="13"/>
      <c r="Z295" s="14"/>
      <c r="AA295" s="7"/>
    </row>
    <row r="296" spans="1:27" ht="37.5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57" t="s">
        <v>66</v>
      </c>
      <c r="M296" s="58"/>
      <c r="N296" s="58">
        <v>0.06</v>
      </c>
      <c r="O296" s="58">
        <v>0.18</v>
      </c>
      <c r="P296" s="58">
        <v>2.3E-3</v>
      </c>
      <c r="Q296" s="58">
        <v>8.0000000000000002E-3</v>
      </c>
      <c r="R296" s="58">
        <v>8.0000000000000002E-3</v>
      </c>
      <c r="S296" s="58">
        <v>2E-3</v>
      </c>
      <c r="T296" s="60">
        <v>7.0000000000000001E-3</v>
      </c>
      <c r="U296" s="58">
        <v>8.0000000000000002E-3</v>
      </c>
      <c r="V296" s="58"/>
      <c r="W296" s="62"/>
      <c r="X296" s="16"/>
      <c r="Y296" s="16"/>
      <c r="Z296" s="63"/>
      <c r="AA296" s="7"/>
    </row>
    <row r="297" spans="1:27" ht="18.75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57" t="s">
        <v>3</v>
      </c>
      <c r="M297" s="58">
        <v>7.4999999999999997E-2</v>
      </c>
      <c r="N297" s="58"/>
      <c r="O297" s="58"/>
      <c r="P297" s="59"/>
      <c r="Q297" s="59"/>
      <c r="R297" s="59"/>
      <c r="S297" s="59"/>
      <c r="T297" s="60"/>
      <c r="U297" s="61"/>
      <c r="V297" s="58"/>
      <c r="W297" s="16"/>
      <c r="X297" s="16"/>
      <c r="Y297" s="16"/>
      <c r="Z297" s="16"/>
      <c r="AA297" s="7"/>
    </row>
    <row r="298" spans="1:27" ht="18.75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57" t="s">
        <v>53</v>
      </c>
      <c r="M298" s="58"/>
      <c r="N298" s="58"/>
      <c r="O298" s="58"/>
      <c r="P298" s="59"/>
      <c r="Q298" s="59"/>
      <c r="R298" s="59"/>
      <c r="S298" s="59"/>
      <c r="T298" s="60"/>
      <c r="U298" s="61"/>
      <c r="V298" s="58">
        <v>2.5000000000000001E-2</v>
      </c>
      <c r="W298" s="16">
        <v>1E-3</v>
      </c>
      <c r="X298" s="16"/>
      <c r="Y298" s="16"/>
      <c r="Z298" s="16"/>
      <c r="AA298" s="7"/>
    </row>
    <row r="299" spans="1:27" ht="18.75" x14ac:dyDescent="0.3">
      <c r="A299" s="11"/>
      <c r="B299" s="11"/>
      <c r="C299" s="99" t="s">
        <v>24</v>
      </c>
      <c r="D299" s="99"/>
      <c r="E299" s="99"/>
      <c r="F299" s="99"/>
      <c r="G299" s="99"/>
      <c r="H299" s="99"/>
      <c r="I299" s="99"/>
      <c r="J299" s="11"/>
      <c r="K299" s="11"/>
      <c r="L299" s="57" t="s">
        <v>50</v>
      </c>
      <c r="M299" s="58"/>
      <c r="N299" s="58"/>
      <c r="O299" s="58"/>
      <c r="P299" s="59"/>
      <c r="Q299" s="59"/>
      <c r="R299" s="59"/>
      <c r="S299" s="59"/>
      <c r="T299" s="60"/>
      <c r="U299" s="61"/>
      <c r="V299" s="58"/>
      <c r="W299" s="16"/>
      <c r="X299" s="63">
        <v>0.15</v>
      </c>
      <c r="Y299" s="16"/>
      <c r="Z299" s="16"/>
      <c r="AA299" s="7"/>
    </row>
    <row r="300" spans="1:27" ht="18.75" x14ac:dyDescent="0.3">
      <c r="A300" s="11"/>
      <c r="B300" s="99" t="s">
        <v>25</v>
      </c>
      <c r="C300" s="99"/>
      <c r="D300" s="99"/>
      <c r="E300" s="99"/>
      <c r="F300" s="99"/>
      <c r="G300" s="99"/>
      <c r="H300" s="99"/>
      <c r="I300" s="99"/>
      <c r="J300" s="99"/>
      <c r="K300" s="11"/>
      <c r="L300" s="16"/>
      <c r="M300" s="58"/>
      <c r="N300" s="58"/>
      <c r="O300" s="58"/>
      <c r="P300" s="59"/>
      <c r="Q300" s="59"/>
      <c r="R300" s="59"/>
      <c r="S300" s="59"/>
      <c r="T300" s="60"/>
      <c r="U300" s="61"/>
      <c r="V300" s="58"/>
      <c r="W300" s="16"/>
      <c r="X300" s="16"/>
      <c r="Y300" s="16"/>
      <c r="Z300" s="16"/>
      <c r="AA300" s="7"/>
    </row>
    <row r="301" spans="1:27" ht="18.75" x14ac:dyDescent="0.3">
      <c r="A301" s="11"/>
      <c r="B301" s="11"/>
      <c r="C301" s="91" t="s">
        <v>26</v>
      </c>
      <c r="D301" s="51">
        <v>28</v>
      </c>
      <c r="E301" s="9" t="s">
        <v>26</v>
      </c>
      <c r="F301" s="51" t="s">
        <v>83</v>
      </c>
      <c r="G301" s="9"/>
      <c r="H301" s="51">
        <v>2022</v>
      </c>
      <c r="I301" s="9" t="s">
        <v>27</v>
      </c>
      <c r="J301" s="11"/>
      <c r="K301" s="11"/>
      <c r="L301" s="16"/>
      <c r="M301" s="58"/>
      <c r="N301" s="58"/>
      <c r="O301" s="58"/>
      <c r="P301" s="59"/>
      <c r="Q301" s="59"/>
      <c r="R301" s="59"/>
      <c r="S301" s="59"/>
      <c r="T301" s="60"/>
      <c r="U301" s="61"/>
      <c r="V301" s="58"/>
      <c r="W301" s="16"/>
      <c r="X301" s="16"/>
      <c r="Y301" s="16"/>
      <c r="Z301" s="16"/>
      <c r="AA301" s="7"/>
    </row>
    <row r="302" spans="1:27" ht="18.75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6"/>
      <c r="M302" s="58"/>
      <c r="N302" s="58"/>
      <c r="O302" s="58"/>
      <c r="P302" s="59"/>
      <c r="Q302" s="59"/>
      <c r="R302" s="59"/>
      <c r="S302" s="59"/>
      <c r="T302" s="60"/>
      <c r="U302" s="61"/>
      <c r="V302" s="58"/>
      <c r="W302" s="16"/>
      <c r="X302" s="16"/>
      <c r="Y302" s="16"/>
      <c r="Z302" s="16"/>
      <c r="AA302" s="7"/>
    </row>
    <row r="303" spans="1:27" ht="18.75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7" t="s">
        <v>28</v>
      </c>
      <c r="M303" s="18">
        <f t="shared" ref="M303:X303" si="50">SUM(M296:M302)</f>
        <v>7.4999999999999997E-2</v>
      </c>
      <c r="N303" s="18">
        <f t="shared" si="50"/>
        <v>0.06</v>
      </c>
      <c r="O303" s="18">
        <f t="shared" si="50"/>
        <v>0.18</v>
      </c>
      <c r="P303" s="64">
        <f t="shared" si="50"/>
        <v>2.3E-3</v>
      </c>
      <c r="Q303" s="64">
        <f t="shared" si="50"/>
        <v>8.0000000000000002E-3</v>
      </c>
      <c r="R303" s="64">
        <f t="shared" si="50"/>
        <v>8.0000000000000002E-3</v>
      </c>
      <c r="S303" s="64">
        <f t="shared" si="50"/>
        <v>2E-3</v>
      </c>
      <c r="T303" s="64">
        <f t="shared" si="50"/>
        <v>7.0000000000000001E-3</v>
      </c>
      <c r="U303" s="18">
        <f t="shared" si="50"/>
        <v>8.0000000000000002E-3</v>
      </c>
      <c r="V303" s="18">
        <f t="shared" si="50"/>
        <v>2.5000000000000001E-2</v>
      </c>
      <c r="W303" s="18">
        <f t="shared" si="50"/>
        <v>1E-3</v>
      </c>
      <c r="X303" s="18">
        <f t="shared" si="50"/>
        <v>0.15</v>
      </c>
      <c r="Y303" s="18"/>
      <c r="Z303" s="18"/>
      <c r="AA303" s="7"/>
    </row>
    <row r="304" spans="1:27" ht="18.75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7" t="s">
        <v>29</v>
      </c>
      <c r="M304" s="19">
        <f t="shared" ref="M304:X304" si="51">M303*$M$84</f>
        <v>4.05</v>
      </c>
      <c r="N304" s="19">
        <f t="shared" si="51"/>
        <v>3.2399999999999998</v>
      </c>
      <c r="O304" s="19">
        <f t="shared" si="51"/>
        <v>9.7199999999999989</v>
      </c>
      <c r="P304" s="19">
        <f t="shared" si="51"/>
        <v>0.1242</v>
      </c>
      <c r="Q304" s="19">
        <f t="shared" si="51"/>
        <v>0.432</v>
      </c>
      <c r="R304" s="19">
        <f t="shared" si="51"/>
        <v>0.432</v>
      </c>
      <c r="S304" s="19">
        <f t="shared" si="51"/>
        <v>0.108</v>
      </c>
      <c r="T304" s="19">
        <f t="shared" si="51"/>
        <v>0.378</v>
      </c>
      <c r="U304" s="19">
        <f t="shared" si="51"/>
        <v>0.432</v>
      </c>
      <c r="V304" s="19">
        <f t="shared" si="51"/>
        <v>1.35</v>
      </c>
      <c r="W304" s="19">
        <f t="shared" si="51"/>
        <v>5.3999999999999999E-2</v>
      </c>
      <c r="X304" s="19">
        <f t="shared" si="51"/>
        <v>8.1</v>
      </c>
      <c r="Y304" s="19"/>
      <c r="Z304" s="16"/>
      <c r="AA304" s="7"/>
    </row>
    <row r="305" spans="1:27" ht="18.75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7" t="s">
        <v>30</v>
      </c>
      <c r="M305" s="16">
        <v>50</v>
      </c>
      <c r="N305" s="16">
        <v>235</v>
      </c>
      <c r="O305" s="16">
        <v>50</v>
      </c>
      <c r="P305" s="66">
        <v>240</v>
      </c>
      <c r="Q305" s="66">
        <v>45</v>
      </c>
      <c r="R305" s="66">
        <v>56</v>
      </c>
      <c r="S305" s="66">
        <v>15</v>
      </c>
      <c r="T305" s="66">
        <v>162</v>
      </c>
      <c r="U305" s="16">
        <v>800</v>
      </c>
      <c r="V305" s="16">
        <v>95</v>
      </c>
      <c r="W305" s="16">
        <v>1115</v>
      </c>
      <c r="X305" s="16">
        <v>145</v>
      </c>
      <c r="Y305" s="16"/>
      <c r="Z305" s="16"/>
      <c r="AA305" s="7"/>
    </row>
    <row r="306" spans="1:27" ht="18.75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7" t="s">
        <v>31</v>
      </c>
      <c r="M306" s="17">
        <f t="shared" ref="M306:X306" si="52">M304*M305</f>
        <v>202.5</v>
      </c>
      <c r="N306" s="17">
        <f t="shared" si="52"/>
        <v>761.4</v>
      </c>
      <c r="O306" s="17">
        <f t="shared" si="52"/>
        <v>485.99999999999994</v>
      </c>
      <c r="P306" s="67">
        <f t="shared" si="52"/>
        <v>29.808</v>
      </c>
      <c r="Q306" s="67">
        <f t="shared" si="52"/>
        <v>19.440000000000001</v>
      </c>
      <c r="R306" s="67">
        <f t="shared" si="52"/>
        <v>24.192</v>
      </c>
      <c r="S306" s="67">
        <f t="shared" si="52"/>
        <v>1.6199999999999999</v>
      </c>
      <c r="T306" s="67">
        <f t="shared" si="52"/>
        <v>61.235999999999997</v>
      </c>
      <c r="U306" s="68">
        <f t="shared" si="52"/>
        <v>345.6</v>
      </c>
      <c r="V306" s="68">
        <f t="shared" si="52"/>
        <v>128.25</v>
      </c>
      <c r="W306" s="17">
        <f t="shared" si="52"/>
        <v>60.21</v>
      </c>
      <c r="X306" s="17">
        <f t="shared" si="52"/>
        <v>1174.5</v>
      </c>
      <c r="Y306" s="17"/>
      <c r="Z306" s="17">
        <f>SUM(M306:Y306)</f>
        <v>3294.7559999999999</v>
      </c>
      <c r="AA306" s="7"/>
    </row>
    <row r="307" spans="1:27" ht="18.75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 t="s">
        <v>32</v>
      </c>
      <c r="M307" s="9"/>
      <c r="N307" s="9"/>
      <c r="O307" s="47"/>
      <c r="P307" s="9"/>
      <c r="Q307" s="9"/>
      <c r="R307" s="47"/>
      <c r="S307" s="47"/>
      <c r="T307" s="47"/>
      <c r="U307" s="47"/>
      <c r="V307" s="47"/>
      <c r="W307" s="9"/>
      <c r="X307" s="9"/>
      <c r="Y307" s="9"/>
      <c r="Z307" s="9">
        <f>Z306/M293</f>
        <v>61.013999999999996</v>
      </c>
      <c r="AA307" s="11"/>
    </row>
    <row r="308" spans="1:27" ht="18.75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21" t="s">
        <v>32</v>
      </c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</row>
    <row r="309" spans="1:27" ht="15.75" thickBot="1" x14ac:dyDescent="0.3"/>
    <row r="310" spans="1:27" ht="16.5" thickBot="1" x14ac:dyDescent="0.3">
      <c r="A310" s="96" t="s">
        <v>36</v>
      </c>
      <c r="B310" s="96"/>
      <c r="C310" s="96"/>
      <c r="D310" s="96"/>
      <c r="E310" s="96"/>
      <c r="F310" s="96"/>
      <c r="G310" s="20"/>
      <c r="H310" s="95" t="s">
        <v>0</v>
      </c>
      <c r="I310" s="95"/>
      <c r="J310" s="95"/>
      <c r="K310" s="95"/>
      <c r="L310" s="88" t="s">
        <v>1</v>
      </c>
      <c r="M310" s="70">
        <v>54</v>
      </c>
      <c r="N310" s="21"/>
      <c r="O310" s="22"/>
      <c r="P310" s="21"/>
      <c r="Q310" s="21"/>
      <c r="R310" s="22"/>
      <c r="S310" s="22"/>
      <c r="T310" s="22"/>
      <c r="U310" s="22"/>
      <c r="V310" s="22"/>
      <c r="W310" s="21"/>
      <c r="X310" s="21"/>
      <c r="Y310" s="21"/>
      <c r="Z310" s="21"/>
    </row>
    <row r="311" spans="1:27" ht="15.75" x14ac:dyDescent="0.25">
      <c r="A311" s="21"/>
      <c r="B311" s="21"/>
      <c r="C311" s="21"/>
      <c r="D311" s="21"/>
      <c r="E311" s="21"/>
      <c r="F311" s="97" t="s">
        <v>35</v>
      </c>
      <c r="G311" s="97"/>
      <c r="H311" s="97"/>
      <c r="I311" s="97"/>
      <c r="J311" s="97"/>
      <c r="K311" s="97"/>
      <c r="L311" s="21"/>
      <c r="M311" s="21"/>
      <c r="N311" s="21"/>
      <c r="O311" s="22"/>
      <c r="P311" s="21"/>
      <c r="Q311" s="21"/>
      <c r="R311" s="22"/>
      <c r="S311" s="22"/>
      <c r="T311" s="22"/>
      <c r="U311" s="22"/>
      <c r="V311" s="22"/>
      <c r="W311" s="21"/>
      <c r="X311" s="21"/>
      <c r="Y311" s="21"/>
      <c r="Z311" s="21"/>
    </row>
    <row r="312" spans="1:27" ht="57.75" x14ac:dyDescent="0.2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3" t="s">
        <v>2</v>
      </c>
      <c r="M312" s="24" t="s">
        <v>3</v>
      </c>
      <c r="N312" s="24" t="s">
        <v>4</v>
      </c>
      <c r="O312" s="25" t="s">
        <v>16</v>
      </c>
      <c r="P312" s="24" t="s">
        <v>7</v>
      </c>
      <c r="Q312" s="25" t="s">
        <v>9</v>
      </c>
      <c r="R312" s="25" t="s">
        <v>10</v>
      </c>
      <c r="S312" s="25" t="s">
        <v>11</v>
      </c>
      <c r="T312" s="25" t="s">
        <v>12</v>
      </c>
      <c r="U312" s="24" t="s">
        <v>13</v>
      </c>
      <c r="V312" s="24" t="s">
        <v>20</v>
      </c>
      <c r="W312" s="24" t="s">
        <v>14</v>
      </c>
      <c r="X312" s="24" t="s">
        <v>17</v>
      </c>
      <c r="Y312" s="26" t="s">
        <v>18</v>
      </c>
      <c r="Z312" s="26"/>
    </row>
    <row r="313" spans="1:27" ht="15.75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8" t="s">
        <v>22</v>
      </c>
      <c r="M313" s="29"/>
      <c r="N313" s="29"/>
      <c r="O313" s="30"/>
      <c r="P313" s="29">
        <v>0.06</v>
      </c>
      <c r="Q313" s="30">
        <v>3.0000000000000001E-3</v>
      </c>
      <c r="R313" s="30">
        <v>4.0000000000000001E-3</v>
      </c>
      <c r="S313" s="30">
        <v>1E-3</v>
      </c>
      <c r="T313" s="41">
        <v>4.0000000000000001E-3</v>
      </c>
      <c r="U313" s="71"/>
      <c r="V313" s="32">
        <v>0.02</v>
      </c>
      <c r="W313" s="29"/>
      <c r="X313" s="32"/>
      <c r="Y313" s="32"/>
      <c r="Z313" s="32"/>
    </row>
    <row r="314" spans="1:27" ht="31.5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8" t="s">
        <v>23</v>
      </c>
      <c r="M314" s="29"/>
      <c r="N314" s="29">
        <v>6.5000000000000002E-2</v>
      </c>
      <c r="O314" s="30">
        <v>6.5000000000000002E-2</v>
      </c>
      <c r="P314" s="29"/>
      <c r="Q314" s="30">
        <v>7.0000000000000001E-3</v>
      </c>
      <c r="R314" s="30">
        <v>7.0000000000000001E-3</v>
      </c>
      <c r="S314" s="30">
        <v>1E-3</v>
      </c>
      <c r="T314" s="30">
        <v>6.0000000000000001E-3</v>
      </c>
      <c r="U314" s="29">
        <v>7.0000000000000001E-3</v>
      </c>
      <c r="V314" s="32"/>
      <c r="W314" s="29"/>
      <c r="X314" s="45"/>
      <c r="Y314" s="32"/>
      <c r="Z314" s="32"/>
    </row>
    <row r="315" spans="1:27" ht="15.75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8" t="s">
        <v>3</v>
      </c>
      <c r="M315" s="29">
        <v>7.4999999999999997E-2</v>
      </c>
      <c r="N315" s="29"/>
      <c r="O315" s="30"/>
      <c r="P315" s="29"/>
      <c r="Q315" s="30"/>
      <c r="R315" s="30"/>
      <c r="S315" s="30"/>
      <c r="T315" s="41"/>
      <c r="U315" s="71"/>
      <c r="V315" s="32"/>
      <c r="W315" s="29"/>
      <c r="X315" s="32"/>
      <c r="Y315" s="32"/>
      <c r="Z315" s="32"/>
    </row>
    <row r="316" spans="1:27" ht="15.75" x14ac:dyDescent="0.25">
      <c r="A316" s="21"/>
      <c r="B316" s="21"/>
      <c r="C316" s="95" t="s">
        <v>24</v>
      </c>
      <c r="D316" s="95"/>
      <c r="E316" s="95"/>
      <c r="F316" s="95"/>
      <c r="G316" s="95"/>
      <c r="H316" s="95"/>
      <c r="I316" s="95"/>
      <c r="J316" s="21"/>
      <c r="K316" s="21"/>
      <c r="L316" s="28" t="s">
        <v>62</v>
      </c>
      <c r="M316" s="29"/>
      <c r="N316" s="29"/>
      <c r="O316" s="30"/>
      <c r="P316" s="29"/>
      <c r="Q316" s="30"/>
      <c r="R316" s="30"/>
      <c r="S316" s="30"/>
      <c r="T316" s="41"/>
      <c r="U316" s="71"/>
      <c r="V316" s="32"/>
      <c r="W316" s="29">
        <v>2.5000000000000001E-2</v>
      </c>
      <c r="X316" s="32">
        <v>1E-3</v>
      </c>
      <c r="Y316" s="32"/>
      <c r="Z316" s="32"/>
    </row>
    <row r="317" spans="1:27" ht="15.75" x14ac:dyDescent="0.25">
      <c r="A317" s="21"/>
      <c r="B317" s="95" t="s">
        <v>25</v>
      </c>
      <c r="C317" s="95"/>
      <c r="D317" s="95"/>
      <c r="E317" s="95"/>
      <c r="F317" s="95"/>
      <c r="G317" s="95"/>
      <c r="H317" s="95"/>
      <c r="I317" s="95"/>
      <c r="J317" s="95"/>
      <c r="K317" s="21"/>
      <c r="L317" s="28" t="s">
        <v>51</v>
      </c>
      <c r="M317" s="29"/>
      <c r="N317" s="29"/>
      <c r="O317" s="30"/>
      <c r="P317" s="29"/>
      <c r="Q317" s="30"/>
      <c r="R317" s="30"/>
      <c r="S317" s="30"/>
      <c r="T317" s="41"/>
      <c r="U317" s="71"/>
      <c r="V317" s="32"/>
      <c r="W317" s="29"/>
      <c r="X317" s="32"/>
      <c r="Y317" s="32">
        <v>0.14000000000000001</v>
      </c>
      <c r="Z317" s="32"/>
    </row>
    <row r="318" spans="1:27" ht="15.75" x14ac:dyDescent="0.25">
      <c r="A318" s="21"/>
      <c r="B318" s="21"/>
      <c r="C318" s="33" t="s">
        <v>26</v>
      </c>
      <c r="D318" s="34">
        <v>29</v>
      </c>
      <c r="E318" s="20" t="s">
        <v>26</v>
      </c>
      <c r="F318" s="34" t="s">
        <v>83</v>
      </c>
      <c r="G318" s="20">
        <v>20</v>
      </c>
      <c r="H318" s="34">
        <v>22</v>
      </c>
      <c r="I318" s="20" t="s">
        <v>27</v>
      </c>
      <c r="J318" s="21"/>
      <c r="K318" s="21"/>
      <c r="L318" s="28"/>
      <c r="M318" s="29"/>
      <c r="N318" s="29"/>
      <c r="O318" s="30"/>
      <c r="P318" s="29"/>
      <c r="Q318" s="30"/>
      <c r="R318" s="30"/>
      <c r="S318" s="30"/>
      <c r="T318" s="41"/>
      <c r="U318" s="71"/>
      <c r="V318" s="32"/>
      <c r="W318" s="29"/>
      <c r="X318" s="32"/>
      <c r="Y318" s="32"/>
      <c r="Z318" s="32"/>
    </row>
    <row r="319" spans="1:27" ht="15.75" x14ac:dyDescent="0.25">
      <c r="A319" s="21"/>
      <c r="B319" s="21"/>
      <c r="C319" s="33"/>
      <c r="D319" s="34"/>
      <c r="E319" s="20"/>
      <c r="F319" s="34"/>
      <c r="G319" s="20"/>
      <c r="H319" s="34"/>
      <c r="I319" s="20"/>
      <c r="J319" s="21"/>
      <c r="K319" s="21"/>
      <c r="L319" s="28"/>
      <c r="M319" s="29"/>
      <c r="N319" s="29"/>
      <c r="O319" s="30"/>
      <c r="P319" s="29"/>
      <c r="Q319" s="30"/>
      <c r="R319" s="30"/>
      <c r="S319" s="30"/>
      <c r="T319" s="41"/>
      <c r="U319" s="71"/>
      <c r="V319" s="32"/>
      <c r="W319" s="29"/>
      <c r="X319" s="32"/>
      <c r="Y319" s="32"/>
      <c r="Z319" s="32"/>
    </row>
    <row r="320" spans="1:27" ht="15.75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8"/>
      <c r="M320" s="29"/>
      <c r="N320" s="29"/>
      <c r="O320" s="30"/>
      <c r="P320" s="29"/>
      <c r="Q320" s="30"/>
      <c r="R320" s="30"/>
      <c r="S320" s="30"/>
      <c r="T320" s="41"/>
      <c r="U320" s="71"/>
      <c r="V320" s="32"/>
      <c r="W320" s="29"/>
      <c r="X320" s="32"/>
      <c r="Y320" s="32"/>
      <c r="Z320" s="32"/>
    </row>
    <row r="321" spans="1:26" ht="15.75" x14ac:dyDescent="0.25">
      <c r="A321" s="21"/>
      <c r="B321" s="21"/>
      <c r="C321" s="21"/>
      <c r="D321" s="21"/>
      <c r="E321" s="21"/>
      <c r="F321" s="21"/>
      <c r="G321" s="21"/>
      <c r="H321" s="21"/>
      <c r="I321" s="21" t="s">
        <v>37</v>
      </c>
      <c r="J321" s="21"/>
      <c r="K321" s="21"/>
      <c r="L321" s="35" t="s">
        <v>28</v>
      </c>
      <c r="M321" s="36">
        <f t="shared" ref="M321:Y321" si="53">M313+M314+M315+M316+M317+M318</f>
        <v>7.4999999999999997E-2</v>
      </c>
      <c r="N321" s="36">
        <f t="shared" si="53"/>
        <v>6.5000000000000002E-2</v>
      </c>
      <c r="O321" s="36">
        <f t="shared" si="53"/>
        <v>6.5000000000000002E-2</v>
      </c>
      <c r="P321" s="36">
        <f t="shared" si="53"/>
        <v>0.06</v>
      </c>
      <c r="Q321" s="36">
        <f t="shared" si="53"/>
        <v>0.01</v>
      </c>
      <c r="R321" s="36">
        <f t="shared" si="53"/>
        <v>1.0999999999999999E-2</v>
      </c>
      <c r="S321" s="36">
        <f t="shared" si="53"/>
        <v>2E-3</v>
      </c>
      <c r="T321" s="36">
        <f t="shared" si="53"/>
        <v>0.01</v>
      </c>
      <c r="U321" s="36">
        <f t="shared" si="53"/>
        <v>7.0000000000000001E-3</v>
      </c>
      <c r="V321" s="36">
        <f t="shared" si="53"/>
        <v>0.02</v>
      </c>
      <c r="W321" s="36">
        <f t="shared" si="53"/>
        <v>2.5000000000000001E-2</v>
      </c>
      <c r="X321" s="36">
        <f t="shared" si="53"/>
        <v>1E-3</v>
      </c>
      <c r="Y321" s="36">
        <f t="shared" si="53"/>
        <v>0.14000000000000001</v>
      </c>
      <c r="Z321" s="36"/>
    </row>
    <row r="322" spans="1:26" ht="15.75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35" t="s">
        <v>29</v>
      </c>
      <c r="M322" s="38">
        <f t="shared" ref="M322:Y322" si="54">M321*$M$1</f>
        <v>4.05</v>
      </c>
      <c r="N322" s="38">
        <f t="shared" si="54"/>
        <v>3.5100000000000002</v>
      </c>
      <c r="O322" s="38">
        <f t="shared" si="54"/>
        <v>3.5100000000000002</v>
      </c>
      <c r="P322" s="38">
        <f t="shared" si="54"/>
        <v>3.2399999999999998</v>
      </c>
      <c r="Q322" s="38">
        <f t="shared" si="54"/>
        <v>0.54</v>
      </c>
      <c r="R322" s="38">
        <f t="shared" si="54"/>
        <v>0.59399999999999997</v>
      </c>
      <c r="S322" s="38">
        <f t="shared" si="54"/>
        <v>0.108</v>
      </c>
      <c r="T322" s="38">
        <f t="shared" si="54"/>
        <v>0.54</v>
      </c>
      <c r="U322" s="38">
        <f t="shared" si="54"/>
        <v>0.378</v>
      </c>
      <c r="V322" s="38">
        <f t="shared" si="54"/>
        <v>1.08</v>
      </c>
      <c r="W322" s="38">
        <f t="shared" si="54"/>
        <v>1.35</v>
      </c>
      <c r="X322" s="38">
        <f t="shared" si="54"/>
        <v>5.3999999999999999E-2</v>
      </c>
      <c r="Y322" s="38">
        <f t="shared" si="54"/>
        <v>7.5600000000000005</v>
      </c>
      <c r="Z322" s="38"/>
    </row>
    <row r="323" spans="1:26" ht="15.75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35" t="s">
        <v>30</v>
      </c>
      <c r="M323" s="32">
        <v>50</v>
      </c>
      <c r="N323" s="32">
        <v>235</v>
      </c>
      <c r="O323" s="31">
        <v>115</v>
      </c>
      <c r="P323" s="32">
        <v>45</v>
      </c>
      <c r="Q323" s="31">
        <v>45</v>
      </c>
      <c r="R323" s="31">
        <v>56</v>
      </c>
      <c r="S323" s="31">
        <v>15</v>
      </c>
      <c r="T323" s="31">
        <v>162</v>
      </c>
      <c r="U323" s="32">
        <v>800</v>
      </c>
      <c r="V323" s="32">
        <v>195</v>
      </c>
      <c r="W323" s="32">
        <v>95</v>
      </c>
      <c r="X323" s="32">
        <v>1115</v>
      </c>
      <c r="Y323" s="32">
        <v>115</v>
      </c>
      <c r="Z323" s="32"/>
    </row>
    <row r="324" spans="1:26" ht="15.75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35" t="s">
        <v>31</v>
      </c>
      <c r="M324" s="35">
        <f t="shared" ref="M324:Y324" si="55">M322*M323</f>
        <v>202.5</v>
      </c>
      <c r="N324" s="35">
        <f t="shared" si="55"/>
        <v>824.85</v>
      </c>
      <c r="O324" s="35">
        <f t="shared" si="55"/>
        <v>403.65000000000003</v>
      </c>
      <c r="P324" s="35">
        <f t="shared" si="55"/>
        <v>145.79999999999998</v>
      </c>
      <c r="Q324" s="35">
        <f t="shared" si="55"/>
        <v>24.3</v>
      </c>
      <c r="R324" s="35">
        <f t="shared" si="55"/>
        <v>33.263999999999996</v>
      </c>
      <c r="S324" s="35">
        <f t="shared" si="55"/>
        <v>1.6199999999999999</v>
      </c>
      <c r="T324" s="35">
        <f t="shared" si="55"/>
        <v>87.48</v>
      </c>
      <c r="U324" s="35">
        <f t="shared" si="55"/>
        <v>302.39999999999998</v>
      </c>
      <c r="V324" s="35">
        <f t="shared" si="55"/>
        <v>210.60000000000002</v>
      </c>
      <c r="W324" s="35">
        <f t="shared" si="55"/>
        <v>128.25</v>
      </c>
      <c r="X324" s="35">
        <f t="shared" si="55"/>
        <v>60.21</v>
      </c>
      <c r="Y324" s="35">
        <f t="shared" si="55"/>
        <v>869.40000000000009</v>
      </c>
      <c r="Z324" s="35">
        <f>SUM(M324:Y324)</f>
        <v>3294.3239999999996</v>
      </c>
    </row>
    <row r="325" spans="1:26" ht="15.75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 t="s">
        <v>32</v>
      </c>
      <c r="M325" s="21"/>
      <c r="N325" s="21"/>
      <c r="O325" s="22"/>
      <c r="P325" s="21"/>
      <c r="Q325" s="21"/>
      <c r="R325" s="22"/>
      <c r="S325" s="22"/>
      <c r="T325" s="22"/>
      <c r="U325" s="22"/>
      <c r="V325" s="22"/>
      <c r="W325" s="21"/>
      <c r="X325" s="21"/>
      <c r="Y325" s="21"/>
      <c r="Z325" s="21">
        <f>Z324/M310</f>
        <v>61.005999999999993</v>
      </c>
    </row>
    <row r="326" spans="1:26" ht="16.5" thickBot="1" x14ac:dyDescent="0.3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2"/>
      <c r="P326" s="21"/>
      <c r="Q326" s="21"/>
      <c r="R326" s="22"/>
      <c r="S326" s="22"/>
      <c r="T326" s="22"/>
      <c r="U326" s="22"/>
      <c r="V326" s="22"/>
      <c r="W326" s="21"/>
      <c r="X326" s="21"/>
      <c r="Y326" s="21"/>
      <c r="Z326" s="21"/>
    </row>
    <row r="327" spans="1:26" ht="16.5" thickBot="1" x14ac:dyDescent="0.3">
      <c r="A327" s="96" t="s">
        <v>36</v>
      </c>
      <c r="B327" s="96"/>
      <c r="C327" s="96"/>
      <c r="D327" s="96"/>
      <c r="E327" s="96"/>
      <c r="F327" s="96"/>
      <c r="G327" s="20"/>
      <c r="H327" s="95" t="s">
        <v>0</v>
      </c>
      <c r="I327" s="95"/>
      <c r="J327" s="95"/>
      <c r="K327" s="95"/>
      <c r="L327" s="88" t="s">
        <v>1</v>
      </c>
      <c r="M327" s="70">
        <v>54</v>
      </c>
      <c r="N327" s="21"/>
      <c r="O327" s="22"/>
      <c r="P327" s="21"/>
      <c r="Q327" s="21"/>
      <c r="R327" s="22"/>
      <c r="S327" s="22"/>
      <c r="T327" s="22"/>
      <c r="U327" s="22"/>
      <c r="V327" s="22"/>
      <c r="W327" s="21"/>
      <c r="X327" s="21"/>
      <c r="Y327" s="21"/>
      <c r="Z327" s="21"/>
    </row>
    <row r="328" spans="1:26" ht="15.75" x14ac:dyDescent="0.25">
      <c r="A328" s="87"/>
      <c r="B328" s="87"/>
      <c r="C328" s="87"/>
      <c r="D328" s="87"/>
      <c r="E328" s="87"/>
      <c r="F328" s="87"/>
      <c r="G328" s="20"/>
      <c r="H328" s="86"/>
      <c r="I328" s="86"/>
      <c r="J328" s="86"/>
      <c r="K328" s="86"/>
      <c r="L328" s="88"/>
      <c r="M328" s="92"/>
      <c r="N328" s="21"/>
      <c r="O328" s="22"/>
      <c r="P328" s="21"/>
      <c r="Q328" s="21"/>
      <c r="R328" s="22"/>
      <c r="S328" s="22"/>
      <c r="T328" s="22"/>
      <c r="U328" s="22"/>
      <c r="V328" s="22"/>
      <c r="W328" s="21"/>
      <c r="X328" s="21"/>
      <c r="Y328" s="21"/>
      <c r="Z328" s="21"/>
    </row>
    <row r="329" spans="1:26" ht="15.75" x14ac:dyDescent="0.25">
      <c r="A329" s="21"/>
      <c r="B329" s="21"/>
      <c r="C329" s="21"/>
      <c r="D329" s="21"/>
      <c r="E329" s="21"/>
      <c r="F329" s="97" t="s">
        <v>35</v>
      </c>
      <c r="G329" s="97"/>
      <c r="H329" s="97"/>
      <c r="I329" s="97"/>
      <c r="J329" s="97"/>
      <c r="K329" s="97"/>
      <c r="L329" s="21"/>
      <c r="M329" s="21"/>
      <c r="N329" s="21"/>
      <c r="O329" s="22"/>
      <c r="P329" s="21"/>
      <c r="Q329" s="21"/>
      <c r="R329" s="22"/>
      <c r="S329" s="22"/>
      <c r="T329" s="22"/>
      <c r="U329" s="22"/>
      <c r="V329" s="22"/>
      <c r="W329" s="21"/>
      <c r="X329" s="21"/>
      <c r="Y329" s="21"/>
      <c r="Z329" s="21"/>
    </row>
    <row r="330" spans="1:26" ht="46.5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3" t="s">
        <v>2</v>
      </c>
      <c r="M330" s="24" t="s">
        <v>3</v>
      </c>
      <c r="N330" s="25" t="s">
        <v>5</v>
      </c>
      <c r="O330" s="24" t="s">
        <v>6</v>
      </c>
      <c r="P330" s="24" t="s">
        <v>7</v>
      </c>
      <c r="Q330" s="25" t="s">
        <v>8</v>
      </c>
      <c r="R330" s="25" t="s">
        <v>9</v>
      </c>
      <c r="S330" s="25" t="s">
        <v>10</v>
      </c>
      <c r="T330" s="25" t="s">
        <v>11</v>
      </c>
      <c r="U330" s="25" t="s">
        <v>12</v>
      </c>
      <c r="V330" s="24" t="s">
        <v>14</v>
      </c>
      <c r="W330" s="24" t="s">
        <v>17</v>
      </c>
      <c r="X330" s="26" t="s">
        <v>19</v>
      </c>
      <c r="Y330" s="26" t="s">
        <v>21</v>
      </c>
      <c r="Z330" s="26"/>
    </row>
    <row r="331" spans="1:26" ht="15.75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32" t="s">
        <v>33</v>
      </c>
      <c r="M331" s="29"/>
      <c r="N331" s="30">
        <v>0.06</v>
      </c>
      <c r="O331" s="29">
        <v>0.04</v>
      </c>
      <c r="P331" s="29">
        <v>4.4999999999999998E-2</v>
      </c>
      <c r="Q331" s="29">
        <v>2E-3</v>
      </c>
      <c r="R331" s="29">
        <v>8.0000000000000002E-3</v>
      </c>
      <c r="S331" s="29">
        <v>8.0000000000000002E-3</v>
      </c>
      <c r="T331" s="29">
        <v>2E-3</v>
      </c>
      <c r="U331" s="41">
        <v>8.0000000000000002E-3</v>
      </c>
      <c r="V331" s="29"/>
      <c r="W331" s="45"/>
      <c r="X331" s="32"/>
      <c r="Y331" s="42">
        <v>8.0000000000000002E-3</v>
      </c>
      <c r="Z331" s="42"/>
    </row>
    <row r="332" spans="1:26" ht="15.75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8" t="s">
        <v>3</v>
      </c>
      <c r="M332" s="29">
        <v>7.4999999999999997E-2</v>
      </c>
      <c r="N332" s="30"/>
      <c r="O332" s="29"/>
      <c r="P332" s="29"/>
      <c r="Q332" s="30"/>
      <c r="R332" s="30"/>
      <c r="S332" s="30"/>
      <c r="T332" s="30"/>
      <c r="U332" s="41"/>
      <c r="V332" s="29"/>
      <c r="W332" s="32"/>
      <c r="X332" s="32"/>
      <c r="Y332" s="32"/>
      <c r="Z332" s="32"/>
    </row>
    <row r="333" spans="1:26" ht="15.75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8" t="s">
        <v>53</v>
      </c>
      <c r="M333" s="29"/>
      <c r="N333" s="30"/>
      <c r="O333" s="29"/>
      <c r="P333" s="29"/>
      <c r="Q333" s="30"/>
      <c r="R333" s="30"/>
      <c r="S333" s="30"/>
      <c r="T333" s="30"/>
      <c r="U333" s="41"/>
      <c r="V333" s="29">
        <v>2.5000000000000001E-2</v>
      </c>
      <c r="W333" s="32">
        <v>1E-3</v>
      </c>
      <c r="X333" s="32"/>
      <c r="Y333" s="32"/>
      <c r="Z333" s="32"/>
    </row>
    <row r="334" spans="1:26" ht="15.75" x14ac:dyDescent="0.25">
      <c r="A334" s="21"/>
      <c r="B334" s="21"/>
      <c r="C334" s="95" t="s">
        <v>24</v>
      </c>
      <c r="D334" s="95"/>
      <c r="E334" s="95"/>
      <c r="F334" s="95"/>
      <c r="G334" s="95"/>
      <c r="H334" s="95"/>
      <c r="I334" s="95"/>
      <c r="J334" s="21"/>
      <c r="K334" s="21"/>
      <c r="L334" s="28" t="s">
        <v>19</v>
      </c>
      <c r="M334" s="29"/>
      <c r="N334" s="30"/>
      <c r="O334" s="29"/>
      <c r="P334" s="29"/>
      <c r="Q334" s="30"/>
      <c r="R334" s="30"/>
      <c r="S334" s="30"/>
      <c r="T334" s="30"/>
      <c r="U334" s="41"/>
      <c r="V334" s="29"/>
      <c r="W334" s="32"/>
      <c r="X334" s="42">
        <v>0.15</v>
      </c>
      <c r="Y334" s="32"/>
      <c r="Z334" s="32"/>
    </row>
    <row r="335" spans="1:26" ht="15.75" x14ac:dyDescent="0.25">
      <c r="A335" s="21"/>
      <c r="B335" s="95" t="s">
        <v>25</v>
      </c>
      <c r="C335" s="95"/>
      <c r="D335" s="95"/>
      <c r="E335" s="95"/>
      <c r="F335" s="95"/>
      <c r="G335" s="95"/>
      <c r="H335" s="95"/>
      <c r="I335" s="95"/>
      <c r="J335" s="95"/>
      <c r="K335" s="21"/>
      <c r="L335" s="32"/>
      <c r="M335" s="29"/>
      <c r="N335" s="30"/>
      <c r="O335" s="29"/>
      <c r="P335" s="29"/>
      <c r="Q335" s="30"/>
      <c r="R335" s="30"/>
      <c r="S335" s="30"/>
      <c r="T335" s="30"/>
      <c r="U335" s="41"/>
      <c r="V335" s="29"/>
      <c r="W335" s="32"/>
      <c r="X335" s="32"/>
      <c r="Y335" s="32"/>
      <c r="Z335" s="32"/>
    </row>
    <row r="336" spans="1:26" ht="15.75" x14ac:dyDescent="0.25">
      <c r="A336" s="21"/>
      <c r="B336" s="21"/>
      <c r="C336" s="33" t="s">
        <v>26</v>
      </c>
      <c r="D336" s="34">
        <v>30</v>
      </c>
      <c r="E336" s="20" t="s">
        <v>26</v>
      </c>
      <c r="F336" s="34" t="s">
        <v>83</v>
      </c>
      <c r="G336" s="20">
        <v>20</v>
      </c>
      <c r="H336" s="34">
        <v>22</v>
      </c>
      <c r="I336" s="20" t="s">
        <v>27</v>
      </c>
      <c r="J336" s="21"/>
      <c r="K336" s="21"/>
      <c r="L336" s="32"/>
      <c r="M336" s="29"/>
      <c r="N336" s="30"/>
      <c r="O336" s="29"/>
      <c r="P336" s="29"/>
      <c r="Q336" s="30"/>
      <c r="R336" s="30"/>
      <c r="S336" s="30"/>
      <c r="T336" s="30"/>
      <c r="U336" s="41"/>
      <c r="V336" s="29"/>
      <c r="W336" s="32"/>
      <c r="X336" s="32"/>
      <c r="Y336" s="32"/>
      <c r="Z336" s="32"/>
    </row>
    <row r="337" spans="1:26" ht="15.75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32"/>
      <c r="M337" s="29"/>
      <c r="N337" s="30"/>
      <c r="O337" s="29"/>
      <c r="P337" s="29"/>
      <c r="Q337" s="30"/>
      <c r="R337" s="30"/>
      <c r="S337" s="30"/>
      <c r="T337" s="30"/>
      <c r="U337" s="41"/>
      <c r="V337" s="29"/>
      <c r="W337" s="32"/>
      <c r="X337" s="32"/>
      <c r="Y337" s="32"/>
      <c r="Z337" s="32"/>
    </row>
    <row r="338" spans="1:26" ht="15.75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35" t="s">
        <v>28</v>
      </c>
      <c r="M338" s="36">
        <f t="shared" ref="M338:Y338" si="56">SUM(M331:M337)</f>
        <v>7.4999999999999997E-2</v>
      </c>
      <c r="N338" s="37">
        <f t="shared" si="56"/>
        <v>0.06</v>
      </c>
      <c r="O338" s="36">
        <f t="shared" si="56"/>
        <v>0.04</v>
      </c>
      <c r="P338" s="36">
        <f t="shared" si="56"/>
        <v>4.4999999999999998E-2</v>
      </c>
      <c r="Q338" s="37">
        <f t="shared" si="56"/>
        <v>2E-3</v>
      </c>
      <c r="R338" s="37">
        <f t="shared" si="56"/>
        <v>8.0000000000000002E-3</v>
      </c>
      <c r="S338" s="37">
        <f t="shared" si="56"/>
        <v>8.0000000000000002E-3</v>
      </c>
      <c r="T338" s="37">
        <f t="shared" si="56"/>
        <v>2E-3</v>
      </c>
      <c r="U338" s="37">
        <f t="shared" si="56"/>
        <v>8.0000000000000002E-3</v>
      </c>
      <c r="V338" s="36">
        <f t="shared" si="56"/>
        <v>2.5000000000000001E-2</v>
      </c>
      <c r="W338" s="36">
        <f t="shared" si="56"/>
        <v>1E-3</v>
      </c>
      <c r="X338" s="36">
        <f t="shared" si="56"/>
        <v>0.15</v>
      </c>
      <c r="Y338" s="36">
        <f t="shared" si="56"/>
        <v>8.0000000000000002E-3</v>
      </c>
      <c r="Z338" s="36"/>
    </row>
    <row r="339" spans="1:26" ht="15.75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35" t="s">
        <v>29</v>
      </c>
      <c r="M339" s="38">
        <f t="shared" ref="M339:Y339" si="57">M338*$M$122</f>
        <v>4.05</v>
      </c>
      <c r="N339" s="38">
        <f t="shared" si="57"/>
        <v>3.2399999999999998</v>
      </c>
      <c r="O339" s="38">
        <f t="shared" si="57"/>
        <v>2.16</v>
      </c>
      <c r="P339" s="38">
        <f t="shared" si="57"/>
        <v>2.4299999999999997</v>
      </c>
      <c r="Q339" s="38">
        <f t="shared" si="57"/>
        <v>0.108</v>
      </c>
      <c r="R339" s="38">
        <f t="shared" si="57"/>
        <v>0.432</v>
      </c>
      <c r="S339" s="38">
        <f t="shared" si="57"/>
        <v>0.432</v>
      </c>
      <c r="T339" s="38">
        <f t="shared" si="57"/>
        <v>0.108</v>
      </c>
      <c r="U339" s="38">
        <f t="shared" si="57"/>
        <v>0.432</v>
      </c>
      <c r="V339" s="38">
        <f t="shared" si="57"/>
        <v>1.35</v>
      </c>
      <c r="W339" s="38">
        <f t="shared" si="57"/>
        <v>5.3999999999999999E-2</v>
      </c>
      <c r="X339" s="38">
        <f t="shared" si="57"/>
        <v>8.1</v>
      </c>
      <c r="Y339" s="38">
        <f t="shared" si="57"/>
        <v>0.432</v>
      </c>
      <c r="Z339" s="38"/>
    </row>
    <row r="340" spans="1:26" ht="15.75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35" t="s">
        <v>30</v>
      </c>
      <c r="M340" s="32">
        <v>50</v>
      </c>
      <c r="N340" s="31">
        <v>415</v>
      </c>
      <c r="O340" s="32">
        <v>50</v>
      </c>
      <c r="P340" s="32">
        <v>45</v>
      </c>
      <c r="Q340" s="31">
        <v>240</v>
      </c>
      <c r="R340" s="31">
        <v>45</v>
      </c>
      <c r="S340" s="31">
        <v>56</v>
      </c>
      <c r="T340" s="31">
        <v>15</v>
      </c>
      <c r="U340" s="31">
        <v>162</v>
      </c>
      <c r="V340" s="32">
        <v>95</v>
      </c>
      <c r="W340" s="32">
        <v>1115</v>
      </c>
      <c r="X340" s="32">
        <v>145</v>
      </c>
      <c r="Y340" s="32">
        <v>60</v>
      </c>
      <c r="Z340" s="32"/>
    </row>
    <row r="341" spans="1:26" ht="15.75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35" t="s">
        <v>31</v>
      </c>
      <c r="M341" s="35">
        <f t="shared" ref="M341:Y341" si="58">M339*M340</f>
        <v>202.5</v>
      </c>
      <c r="N341" s="35">
        <f t="shared" si="58"/>
        <v>1344.6</v>
      </c>
      <c r="O341" s="35">
        <f t="shared" si="58"/>
        <v>108</v>
      </c>
      <c r="P341" s="35">
        <f t="shared" si="58"/>
        <v>109.35</v>
      </c>
      <c r="Q341" s="35">
        <f t="shared" si="58"/>
        <v>25.919999999999998</v>
      </c>
      <c r="R341" s="35">
        <f t="shared" si="58"/>
        <v>19.440000000000001</v>
      </c>
      <c r="S341" s="35">
        <f t="shared" si="58"/>
        <v>24.192</v>
      </c>
      <c r="T341" s="35">
        <f t="shared" si="58"/>
        <v>1.6199999999999999</v>
      </c>
      <c r="U341" s="35">
        <f t="shared" si="58"/>
        <v>69.983999999999995</v>
      </c>
      <c r="V341" s="35">
        <f t="shared" si="58"/>
        <v>128.25</v>
      </c>
      <c r="W341" s="35">
        <f t="shared" si="58"/>
        <v>60.21</v>
      </c>
      <c r="X341" s="35">
        <f t="shared" si="58"/>
        <v>1174.5</v>
      </c>
      <c r="Y341" s="35">
        <f t="shared" si="58"/>
        <v>25.919999999999998</v>
      </c>
      <c r="Z341" s="35">
        <f>SUM(M341:Y341)</f>
        <v>3294.4859999999999</v>
      </c>
    </row>
    <row r="342" spans="1:26" ht="15.75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 t="s">
        <v>32</v>
      </c>
      <c r="M342" s="21"/>
      <c r="N342" s="21"/>
      <c r="O342" s="22"/>
      <c r="P342" s="21"/>
      <c r="Q342" s="21"/>
      <c r="R342" s="22"/>
      <c r="S342" s="22"/>
      <c r="T342" s="22"/>
      <c r="U342" s="22"/>
      <c r="V342" s="22"/>
      <c r="W342" s="21"/>
      <c r="X342" s="21"/>
      <c r="Y342" s="21"/>
      <c r="Z342" s="21">
        <f>Z341/M327</f>
        <v>61.009</v>
      </c>
    </row>
  </sheetData>
  <mergeCells count="97">
    <mergeCell ref="AG81:AH81"/>
    <mergeCell ref="B75:J75"/>
    <mergeCell ref="C74:I74"/>
    <mergeCell ref="F68:K68"/>
    <mergeCell ref="F19:K19"/>
    <mergeCell ref="A34:F34"/>
    <mergeCell ref="H34:K34"/>
    <mergeCell ref="AG63:AH63"/>
    <mergeCell ref="AJ47:AK47"/>
    <mergeCell ref="C56:I56"/>
    <mergeCell ref="B57:J57"/>
    <mergeCell ref="A18:F18"/>
    <mergeCell ref="H18:K18"/>
    <mergeCell ref="C25:I25"/>
    <mergeCell ref="B26:J26"/>
    <mergeCell ref="C90:I90"/>
    <mergeCell ref="B91:J91"/>
    <mergeCell ref="F101:K101"/>
    <mergeCell ref="H1:K1"/>
    <mergeCell ref="C8:I8"/>
    <mergeCell ref="B9:J9"/>
    <mergeCell ref="F85:K85"/>
    <mergeCell ref="F35:K35"/>
    <mergeCell ref="C41:I41"/>
    <mergeCell ref="B42:J42"/>
    <mergeCell ref="A50:F50"/>
    <mergeCell ref="H50:K50"/>
    <mergeCell ref="A67:B67"/>
    <mergeCell ref="A84:F84"/>
    <mergeCell ref="H84:K84"/>
    <mergeCell ref="F2:K2"/>
    <mergeCell ref="A104:F104"/>
    <mergeCell ref="H104:K104"/>
    <mergeCell ref="F105:K105"/>
    <mergeCell ref="C110:I110"/>
    <mergeCell ref="B111:J111"/>
    <mergeCell ref="A122:F122"/>
    <mergeCell ref="H122:K122"/>
    <mergeCell ref="F123:K123"/>
    <mergeCell ref="C128:I128"/>
    <mergeCell ref="B129:J129"/>
    <mergeCell ref="A142:F142"/>
    <mergeCell ref="H142:K142"/>
    <mergeCell ref="F143:K143"/>
    <mergeCell ref="C149:I149"/>
    <mergeCell ref="B150:J150"/>
    <mergeCell ref="A158:B158"/>
    <mergeCell ref="F159:K159"/>
    <mergeCell ref="C165:I165"/>
    <mergeCell ref="B166:J166"/>
    <mergeCell ref="A175:F175"/>
    <mergeCell ref="G175:K175"/>
    <mergeCell ref="F176:K176"/>
    <mergeCell ref="C181:I181"/>
    <mergeCell ref="B182:J182"/>
    <mergeCell ref="A192:F192"/>
    <mergeCell ref="G192:K192"/>
    <mergeCell ref="F193:K193"/>
    <mergeCell ref="C199:I199"/>
    <mergeCell ref="B200:J200"/>
    <mergeCell ref="H208:K208"/>
    <mergeCell ref="F209:K209"/>
    <mergeCell ref="C215:I215"/>
    <mergeCell ref="B216:J216"/>
    <mergeCell ref="A225:F225"/>
    <mergeCell ref="H225:K225"/>
    <mergeCell ref="F226:K226"/>
    <mergeCell ref="C232:I232"/>
    <mergeCell ref="B233:J233"/>
    <mergeCell ref="A242:F242"/>
    <mergeCell ref="H242:K242"/>
    <mergeCell ref="F243:K243"/>
    <mergeCell ref="C249:I249"/>
    <mergeCell ref="B250:J250"/>
    <mergeCell ref="A259:F259"/>
    <mergeCell ref="H259:K259"/>
    <mergeCell ref="C265:I265"/>
    <mergeCell ref="B266:J266"/>
    <mergeCell ref="A276:B276"/>
    <mergeCell ref="F277:K277"/>
    <mergeCell ref="C283:I283"/>
    <mergeCell ref="B284:J284"/>
    <mergeCell ref="A293:F293"/>
    <mergeCell ref="H293:K293"/>
    <mergeCell ref="F294:K294"/>
    <mergeCell ref="C299:I299"/>
    <mergeCell ref="B300:J300"/>
    <mergeCell ref="A310:F310"/>
    <mergeCell ref="H310:K310"/>
    <mergeCell ref="F311:K311"/>
    <mergeCell ref="C316:I316"/>
    <mergeCell ref="B317:J317"/>
    <mergeCell ref="A327:F327"/>
    <mergeCell ref="H327:K327"/>
    <mergeCell ref="F329:K329"/>
    <mergeCell ref="C334:I334"/>
    <mergeCell ref="B335:J335"/>
  </mergeCells>
  <pageMargins left="3.937007874015748E-2" right="0.21875" top="0.11811023622047245" bottom="0.43307086614173229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2022-12-06T06:27:17Z</dcterms:modified>
</cp:coreProperties>
</file>